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.xml" ContentType="application/vnd.openxmlformats-officedocument.spreadsheetml.externalLink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0" windowWidth="20490" windowHeight="7755" firstSheet="8" activeTab="8"/>
  </bookViews>
  <sheets>
    <sheet name="приходи по иѕворима" sheetId="17" r:id="rId1"/>
    <sheet name="РАЧУН ПРИХОДА И ПРИМАЊА" sheetId="1" r:id="rId2"/>
    <sheet name="ПРИХОДИ " sheetId="2" r:id="rId3"/>
    <sheet name="ИЗДАЦИ БУЏЕТА ПО НАМЕНАМА" sheetId="8" r:id="rId4"/>
    <sheet name="упоредни планови расоди и издац" sheetId="11" r:id="rId5"/>
    <sheet name="ПЛАН РАСХ. ИНД.КОР." sheetId="12" r:id="rId6"/>
    <sheet name="број запослених" sheetId="13" r:id="rId7"/>
    <sheet name="маса зарада" sheetId="14" r:id="rId8"/>
    <sheet name="Plan rash.po glavama" sheetId="4" r:id="rId9"/>
    <sheet name="plan rashoda po funkcijama" sheetId="15" r:id="rId10"/>
    <sheet name="ПЛАН ПРИХОДА УТ" sheetId="18" r:id="rId11"/>
    <sheet name="Plan rashoda po izvorima" sheetId="16" r:id="rId12"/>
    <sheet name="Sheet1" sheetId="19" r:id="rId13"/>
    <sheet name="Sheet2" sheetId="20" r:id="rId14"/>
  </sheets>
  <externalReferences>
    <externalReference r:id="rId15"/>
    <externalReference r:id="rId16"/>
  </externalReferences>
  <calcPr calcId="124519"/>
  <webPublishObjects count="1">
    <webPublishObject id="26581" divId="IZVESTAJ O IZVRSENJU BUDZETA JUN_26581" destinationFile="D:\SPAS ZOKA B\2011\izvestaj o izvrsenju budzeta 01.01-30.06\IZVESTAJ O IZVRSENJU BUDZETA JUN.htm"/>
  </webPublishObjects>
</workbook>
</file>

<file path=xl/calcChain.xml><?xml version="1.0" encoding="utf-8"?>
<calcChain xmlns="http://schemas.openxmlformats.org/spreadsheetml/2006/main">
  <c r="L459" i="4"/>
  <c r="L376" l="1"/>
  <c r="L388"/>
  <c r="L386"/>
  <c r="L384"/>
  <c r="L378"/>
  <c r="L374"/>
  <c r="L54" l="1"/>
  <c r="L53"/>
  <c r="L55" l="1"/>
  <c r="L406"/>
  <c r="L466"/>
  <c r="L370" l="1"/>
  <c r="L368"/>
  <c r="L366"/>
  <c r="L364"/>
  <c r="L356"/>
  <c r="L426"/>
  <c r="L422"/>
  <c r="L401"/>
  <c r="L278" l="1"/>
  <c r="L437"/>
  <c r="I228"/>
  <c r="L226"/>
  <c r="L227"/>
  <c r="L126"/>
  <c r="L232" l="1"/>
  <c r="L471"/>
  <c r="L468"/>
  <c r="L474"/>
  <c r="K636"/>
  <c r="J636"/>
  <c r="I603"/>
  <c r="L636" l="1"/>
  <c r="I561"/>
  <c r="I562" s="1"/>
  <c r="L479"/>
  <c r="L446"/>
  <c r="L351" l="1"/>
  <c r="L350"/>
  <c r="L349"/>
  <c r="L348"/>
  <c r="L347"/>
  <c r="L346"/>
  <c r="L345"/>
  <c r="L344"/>
  <c r="L343"/>
  <c r="L342"/>
  <c r="L341"/>
  <c r="L340"/>
  <c r="L339"/>
  <c r="L338"/>
  <c r="L337"/>
  <c r="L336"/>
  <c r="L335"/>
  <c r="L334"/>
  <c r="L333"/>
  <c r="L332"/>
  <c r="L331"/>
  <c r="I352"/>
  <c r="L270" l="1"/>
  <c r="J186" l="1"/>
  <c r="L185"/>
  <c r="K281" l="1"/>
  <c r="J281"/>
  <c r="I281"/>
  <c r="K169" l="1"/>
  <c r="J169"/>
  <c r="I169"/>
  <c r="L168"/>
  <c r="L167"/>
  <c r="L73"/>
  <c r="L417"/>
  <c r="K16"/>
  <c r="J16"/>
  <c r="I16"/>
  <c r="L15"/>
  <c r="L30"/>
  <c r="L31"/>
  <c r="I430" l="1"/>
  <c r="L402"/>
  <c r="I396" l="1"/>
  <c r="K137" l="1"/>
  <c r="I137"/>
  <c r="I141"/>
  <c r="J96" l="1"/>
  <c r="K96"/>
  <c r="I96"/>
  <c r="L95"/>
  <c r="L96" s="1"/>
  <c r="I55"/>
  <c r="I585" l="1"/>
  <c r="I586" s="1"/>
  <c r="I397"/>
  <c r="I315" l="1"/>
  <c r="I317" l="1"/>
  <c r="J101"/>
  <c r="K101"/>
  <c r="I101"/>
  <c r="J100"/>
  <c r="K100"/>
  <c r="I100"/>
  <c r="L223"/>
  <c r="L224"/>
  <c r="L225"/>
  <c r="J228"/>
  <c r="K228"/>
  <c r="L98" l="1"/>
  <c r="L279" l="1"/>
  <c r="J155" l="1"/>
  <c r="K155"/>
  <c r="I155"/>
  <c r="I159"/>
  <c r="K151"/>
  <c r="J151"/>
  <c r="I151"/>
  <c r="L150"/>
  <c r="L151" s="1"/>
  <c r="I212" l="1"/>
  <c r="J212"/>
  <c r="K212"/>
  <c r="L85"/>
  <c r="J159"/>
  <c r="K159"/>
  <c r="L158"/>
  <c r="J174"/>
  <c r="K174"/>
  <c r="I174"/>
  <c r="I49"/>
  <c r="L48"/>
  <c r="L49" s="1"/>
  <c r="J49"/>
  <c r="K49"/>
  <c r="I46"/>
  <c r="L207"/>
  <c r="L204"/>
  <c r="F86" i="15"/>
  <c r="F41"/>
  <c r="H41"/>
  <c r="I41"/>
  <c r="F75"/>
  <c r="L212" i="4" l="1"/>
  <c r="K233"/>
  <c r="I233"/>
  <c r="L222"/>
  <c r="L221"/>
  <c r="L218"/>
  <c r="J191"/>
  <c r="I191"/>
  <c r="I186"/>
  <c r="K182"/>
  <c r="K186" l="1"/>
  <c r="K190" s="1"/>
  <c r="L190" s="1"/>
  <c r="L191" s="1"/>
  <c r="L182"/>
  <c r="L186" s="1"/>
  <c r="L228"/>
  <c r="L233"/>
  <c r="J55"/>
  <c r="K55"/>
  <c r="K191" l="1"/>
  <c r="K132"/>
  <c r="J132"/>
  <c r="I132"/>
  <c r="L131"/>
  <c r="I128"/>
  <c r="L125"/>
  <c r="K120"/>
  <c r="K127" s="1"/>
  <c r="J120"/>
  <c r="I120"/>
  <c r="L119"/>
  <c r="L118"/>
  <c r="L117"/>
  <c r="L116"/>
  <c r="L115"/>
  <c r="J112"/>
  <c r="I112"/>
  <c r="L111"/>
  <c r="K146"/>
  <c r="J146"/>
  <c r="I146"/>
  <c r="L145"/>
  <c r="L146" s="1"/>
  <c r="K92"/>
  <c r="J92"/>
  <c r="I92"/>
  <c r="L91"/>
  <c r="L90"/>
  <c r="L163"/>
  <c r="I33"/>
  <c r="I34" s="1"/>
  <c r="L132" l="1"/>
  <c r="L92"/>
  <c r="L112"/>
  <c r="L120"/>
  <c r="L127"/>
  <c r="K433" l="1"/>
  <c r="I433"/>
  <c r="L157" l="1"/>
  <c r="L159" s="1"/>
  <c r="M258" i="16" l="1"/>
  <c r="L258"/>
  <c r="J258"/>
  <c r="I258"/>
  <c r="H258"/>
  <c r="G258"/>
  <c r="F258"/>
  <c r="F259" s="1"/>
  <c r="M257"/>
  <c r="M259" s="1"/>
  <c r="L257"/>
  <c r="L259" s="1"/>
  <c r="K257"/>
  <c r="J257"/>
  <c r="J259" s="1"/>
  <c r="I257"/>
  <c r="I259" s="1"/>
  <c r="H257"/>
  <c r="H259" s="1"/>
  <c r="L255"/>
  <c r="I255"/>
  <c r="I261" s="1"/>
  <c r="L254"/>
  <c r="K254"/>
  <c r="J254"/>
  <c r="I254"/>
  <c r="H254"/>
  <c r="G254"/>
  <c r="F254"/>
  <c r="M246"/>
  <c r="M245"/>
  <c r="M244"/>
  <c r="M255" s="1"/>
  <c r="N237"/>
  <c r="N236"/>
  <c r="N235"/>
  <c r="N234"/>
  <c r="N213"/>
  <c r="N212"/>
  <c r="Q210"/>
  <c r="O208"/>
  <c r="N187"/>
  <c r="N183"/>
  <c r="E182"/>
  <c r="N182" s="1"/>
  <c r="N181"/>
  <c r="N178"/>
  <c r="N177"/>
  <c r="N173"/>
  <c r="N172"/>
  <c r="N171"/>
  <c r="N161"/>
  <c r="N150"/>
  <c r="N149"/>
  <c r="N148"/>
  <c r="D147"/>
  <c r="C147"/>
  <c r="B147"/>
  <c r="N145"/>
  <c r="N143"/>
  <c r="E142"/>
  <c r="N142" s="1"/>
  <c r="E141"/>
  <c r="N141" s="1"/>
  <c r="N140"/>
  <c r="N138"/>
  <c r="E137"/>
  <c r="N137" s="1"/>
  <c r="E136"/>
  <c r="N136" s="1"/>
  <c r="K133"/>
  <c r="N133" s="1"/>
  <c r="N132"/>
  <c r="N129"/>
  <c r="N127"/>
  <c r="N124"/>
  <c r="N119"/>
  <c r="N117"/>
  <c r="N116"/>
  <c r="N115"/>
  <c r="N114"/>
  <c r="N111"/>
  <c r="E109"/>
  <c r="N109" s="1"/>
  <c r="N108"/>
  <c r="N107"/>
  <c r="N106"/>
  <c r="N105"/>
  <c r="N104"/>
  <c r="N102"/>
  <c r="D101"/>
  <c r="D100"/>
  <c r="N99"/>
  <c r="N98"/>
  <c r="N94"/>
  <c r="N92"/>
  <c r="N86"/>
  <c r="N84"/>
  <c r="N80"/>
  <c r="D78"/>
  <c r="E77"/>
  <c r="N77" s="1"/>
  <c r="D77"/>
  <c r="N76"/>
  <c r="E75"/>
  <c r="N75" s="1"/>
  <c r="N74"/>
  <c r="N72"/>
  <c r="E65"/>
  <c r="N65" s="1"/>
  <c r="K61"/>
  <c r="K258" s="1"/>
  <c r="K259" s="1"/>
  <c r="E61"/>
  <c r="E258" s="1"/>
  <c r="E56"/>
  <c r="N56" s="1"/>
  <c r="E55"/>
  <c r="N55" s="1"/>
  <c r="E54"/>
  <c r="N54" s="1"/>
  <c r="N53"/>
  <c r="H31"/>
  <c r="N31" s="1"/>
  <c r="N26"/>
  <c r="E22"/>
  <c r="N22" s="1"/>
  <c r="D22"/>
  <c r="C22"/>
  <c r="N21"/>
  <c r="N20"/>
  <c r="N12"/>
  <c r="D20" i="18"/>
  <c r="C20"/>
  <c r="L19"/>
  <c r="J13"/>
  <c r="F10"/>
  <c r="F21" s="1"/>
  <c r="B6"/>
  <c r="B4"/>
  <c r="H304" i="15"/>
  <c r="G304"/>
  <c r="F304"/>
  <c r="H303"/>
  <c r="G303"/>
  <c r="F303"/>
  <c r="H302"/>
  <c r="G302"/>
  <c r="F302"/>
  <c r="H301"/>
  <c r="G301"/>
  <c r="F301"/>
  <c r="H300"/>
  <c r="G300"/>
  <c r="F300"/>
  <c r="H299"/>
  <c r="G299"/>
  <c r="F299"/>
  <c r="H298"/>
  <c r="G298"/>
  <c r="F298"/>
  <c r="H297"/>
  <c r="G297"/>
  <c r="F297"/>
  <c r="H296"/>
  <c r="G296"/>
  <c r="F296"/>
  <c r="H295"/>
  <c r="G295"/>
  <c r="F295"/>
  <c r="H294"/>
  <c r="G294"/>
  <c r="F294"/>
  <c r="H293"/>
  <c r="G293"/>
  <c r="F293"/>
  <c r="H292"/>
  <c r="G292"/>
  <c r="F292"/>
  <c r="H291"/>
  <c r="G291"/>
  <c r="F291"/>
  <c r="H290"/>
  <c r="G290"/>
  <c r="F290"/>
  <c r="H289"/>
  <c r="G289"/>
  <c r="F289"/>
  <c r="H284"/>
  <c r="G284"/>
  <c r="G233" i="16" s="1"/>
  <c r="F284" i="15"/>
  <c r="E233" i="16" s="1"/>
  <c r="H278" i="15"/>
  <c r="G278"/>
  <c r="G227" i="16" s="1"/>
  <c r="F278" i="15"/>
  <c r="E227" i="16" s="1"/>
  <c r="AA274" i="15"/>
  <c r="AA275" s="1"/>
  <c r="Z274"/>
  <c r="Z275" s="1"/>
  <c r="H274"/>
  <c r="G274"/>
  <c r="G223" i="16" s="1"/>
  <c r="F274" i="15"/>
  <c r="E223" i="16" s="1"/>
  <c r="AB273" i="15"/>
  <c r="X273"/>
  <c r="S273"/>
  <c r="AB272"/>
  <c r="R272"/>
  <c r="H283" s="1"/>
  <c r="Q272"/>
  <c r="G283" s="1"/>
  <c r="G232" i="16" s="1"/>
  <c r="P272" i="15"/>
  <c r="AB271"/>
  <c r="X271"/>
  <c r="R271"/>
  <c r="H282" s="1"/>
  <c r="Q271"/>
  <c r="G282" s="1"/>
  <c r="G231" i="16" s="1"/>
  <c r="P271" i="15"/>
  <c r="AB270"/>
  <c r="R270"/>
  <c r="H281" s="1"/>
  <c r="Q270"/>
  <c r="G281" s="1"/>
  <c r="G230" i="16" s="1"/>
  <c r="P270" i="15"/>
  <c r="F281" s="1"/>
  <c r="AB269"/>
  <c r="X269"/>
  <c r="R269"/>
  <c r="H280" s="1"/>
  <c r="Q269"/>
  <c r="G280" s="1"/>
  <c r="G229" i="16" s="1"/>
  <c r="P269" i="15"/>
  <c r="F280" s="1"/>
  <c r="R268"/>
  <c r="H279" s="1"/>
  <c r="Q268"/>
  <c r="G279" s="1"/>
  <c r="P268"/>
  <c r="F279" s="1"/>
  <c r="AB267"/>
  <c r="AB266"/>
  <c r="X266"/>
  <c r="R266"/>
  <c r="H277" s="1"/>
  <c r="Q266"/>
  <c r="G277" s="1"/>
  <c r="G226" i="16" s="1"/>
  <c r="P266" i="15"/>
  <c r="AB265"/>
  <c r="X265"/>
  <c r="R265"/>
  <c r="H276" s="1"/>
  <c r="Q265"/>
  <c r="G276" s="1"/>
  <c r="G225" i="16" s="1"/>
  <c r="P265" i="15"/>
  <c r="Y264"/>
  <c r="AB264" s="1"/>
  <c r="X264"/>
  <c r="R264"/>
  <c r="H275" s="1"/>
  <c r="Q264"/>
  <c r="G275" s="1"/>
  <c r="G224" i="16" s="1"/>
  <c r="P264" i="15"/>
  <c r="AB263"/>
  <c r="AB262"/>
  <c r="X262"/>
  <c r="R262"/>
  <c r="H273" s="1"/>
  <c r="Q262"/>
  <c r="G273" s="1"/>
  <c r="G222" i="16" s="1"/>
  <c r="P262" i="15"/>
  <c r="AB261"/>
  <c r="X261"/>
  <c r="R261"/>
  <c r="H272" s="1"/>
  <c r="Q261"/>
  <c r="G272" s="1"/>
  <c r="G221" i="16" s="1"/>
  <c r="P261" i="15"/>
  <c r="AB260"/>
  <c r="X260"/>
  <c r="R260"/>
  <c r="H271" s="1"/>
  <c r="Q260"/>
  <c r="G271" s="1"/>
  <c r="G220" i="16" s="1"/>
  <c r="P260" i="15"/>
  <c r="H260"/>
  <c r="G260"/>
  <c r="F260"/>
  <c r="E260"/>
  <c r="D260"/>
  <c r="R259"/>
  <c r="H270" s="1"/>
  <c r="Q259"/>
  <c r="G270" s="1"/>
  <c r="G219" i="16" s="1"/>
  <c r="P259" i="15"/>
  <c r="H259"/>
  <c r="G259"/>
  <c r="F259"/>
  <c r="E259"/>
  <c r="D259"/>
  <c r="AB258"/>
  <c r="X258"/>
  <c r="R258"/>
  <c r="H269" s="1"/>
  <c r="Q258"/>
  <c r="G269" s="1"/>
  <c r="G218" i="16" s="1"/>
  <c r="P258" i="15"/>
  <c r="H258"/>
  <c r="G258"/>
  <c r="F258"/>
  <c r="E258"/>
  <c r="D258"/>
  <c r="AB257"/>
  <c r="X257"/>
  <c r="R257"/>
  <c r="H268" s="1"/>
  <c r="F217" i="16" s="1"/>
  <c r="Q257" i="15"/>
  <c r="G268" s="1"/>
  <c r="G217" i="16" s="1"/>
  <c r="P257" i="15"/>
  <c r="H257"/>
  <c r="G257"/>
  <c r="F257"/>
  <c r="E257"/>
  <c r="D257"/>
  <c r="AB256"/>
  <c r="X256"/>
  <c r="R256"/>
  <c r="H267" s="1"/>
  <c r="Q256"/>
  <c r="G267" s="1"/>
  <c r="G216" i="16" s="1"/>
  <c r="P256" i="15"/>
  <c r="H256"/>
  <c r="G256"/>
  <c r="F256"/>
  <c r="E256"/>
  <c r="D256"/>
  <c r="AB255"/>
  <c r="X255"/>
  <c r="R255"/>
  <c r="H266" s="1"/>
  <c r="Q255"/>
  <c r="G266" s="1"/>
  <c r="G215" i="16" s="1"/>
  <c r="P255" i="15"/>
  <c r="H255"/>
  <c r="G255"/>
  <c r="F255"/>
  <c r="E255"/>
  <c r="D255"/>
  <c r="AB254"/>
  <c r="X254"/>
  <c r="R254"/>
  <c r="Q254"/>
  <c r="P254"/>
  <c r="H254"/>
  <c r="G254"/>
  <c r="F254"/>
  <c r="E254"/>
  <c r="D254"/>
  <c r="H253"/>
  <c r="G253"/>
  <c r="F253"/>
  <c r="E253"/>
  <c r="D253"/>
  <c r="H252"/>
  <c r="G252"/>
  <c r="F252"/>
  <c r="E252"/>
  <c r="D252"/>
  <c r="H251"/>
  <c r="G251"/>
  <c r="F251"/>
  <c r="E251"/>
  <c r="D251"/>
  <c r="F250"/>
  <c r="H249"/>
  <c r="G249"/>
  <c r="F249"/>
  <c r="E249"/>
  <c r="D249"/>
  <c r="H248"/>
  <c r="G248"/>
  <c r="F248"/>
  <c r="E248"/>
  <c r="D248"/>
  <c r="H247"/>
  <c r="J198" i="16" s="1"/>
  <c r="J255" s="1"/>
  <c r="G247" i="15"/>
  <c r="F247"/>
  <c r="E247"/>
  <c r="D247"/>
  <c r="H246"/>
  <c r="G246"/>
  <c r="F246"/>
  <c r="E246"/>
  <c r="D246"/>
  <c r="H245"/>
  <c r="G245"/>
  <c r="F245"/>
  <c r="E245"/>
  <c r="D245"/>
  <c r="H244"/>
  <c r="G244"/>
  <c r="F244"/>
  <c r="E244"/>
  <c r="D244"/>
  <c r="H243"/>
  <c r="G243"/>
  <c r="F243"/>
  <c r="E243"/>
  <c r="D243"/>
  <c r="H242"/>
  <c r="G242"/>
  <c r="F242"/>
  <c r="E242"/>
  <c r="D242"/>
  <c r="H241"/>
  <c r="G241"/>
  <c r="F241"/>
  <c r="E241"/>
  <c r="D241"/>
  <c r="H240"/>
  <c r="F191" i="16" s="1"/>
  <c r="G240" i="15"/>
  <c r="F240"/>
  <c r="E240"/>
  <c r="D240"/>
  <c r="H239"/>
  <c r="G239"/>
  <c r="F239"/>
  <c r="E239"/>
  <c r="D239"/>
  <c r="H238"/>
  <c r="G238"/>
  <c r="F238"/>
  <c r="E238"/>
  <c r="D238"/>
  <c r="H237"/>
  <c r="G237"/>
  <c r="F237"/>
  <c r="E237"/>
  <c r="D237"/>
  <c r="H234"/>
  <c r="G234"/>
  <c r="F234"/>
  <c r="D234"/>
  <c r="H233"/>
  <c r="G233"/>
  <c r="F233"/>
  <c r="E185" i="16" s="1"/>
  <c r="N185" s="1"/>
  <c r="D233" i="15"/>
  <c r="H232"/>
  <c r="K184" i="16" s="1"/>
  <c r="G232" i="15"/>
  <c r="G235" s="1"/>
  <c r="F232"/>
  <c r="E232"/>
  <c r="D232"/>
  <c r="F230"/>
  <c r="H229"/>
  <c r="H230" s="1"/>
  <c r="H227"/>
  <c r="G227"/>
  <c r="F226"/>
  <c r="E180" i="16" s="1"/>
  <c r="N180" s="1"/>
  <c r="H221" i="15"/>
  <c r="G221"/>
  <c r="F221"/>
  <c r="E176" i="16" s="1"/>
  <c r="N176" s="1"/>
  <c r="H220" i="15"/>
  <c r="G220"/>
  <c r="F220"/>
  <c r="E175" i="16" s="1"/>
  <c r="N175" s="1"/>
  <c r="H219" i="15"/>
  <c r="G219"/>
  <c r="F219"/>
  <c r="E174" i="16" s="1"/>
  <c r="N174" s="1"/>
  <c r="H214" i="15"/>
  <c r="G214"/>
  <c r="F214"/>
  <c r="E170" i="16" s="1"/>
  <c r="N170" s="1"/>
  <c r="H213" i="15"/>
  <c r="G213"/>
  <c r="F213"/>
  <c r="E169" i="16" s="1"/>
  <c r="N169" s="1"/>
  <c r="H212" i="15"/>
  <c r="G212"/>
  <c r="F212"/>
  <c r="E168" i="16" s="1"/>
  <c r="N168" s="1"/>
  <c r="F211" i="15"/>
  <c r="E167" i="16" s="1"/>
  <c r="N167" s="1"/>
  <c r="H210" i="15"/>
  <c r="G210"/>
  <c r="F210"/>
  <c r="E166" i="16" s="1"/>
  <c r="N166" s="1"/>
  <c r="H209" i="15"/>
  <c r="G209"/>
  <c r="F209"/>
  <c r="E165" i="16" s="1"/>
  <c r="N165" s="1"/>
  <c r="H208" i="15"/>
  <c r="G208"/>
  <c r="F208"/>
  <c r="E164" i="16" s="1"/>
  <c r="N164" s="1"/>
  <c r="H207" i="15"/>
  <c r="G207"/>
  <c r="F207"/>
  <c r="E163" i="16" s="1"/>
  <c r="N163" s="1"/>
  <c r="H206" i="15"/>
  <c r="G206"/>
  <c r="F206"/>
  <c r="H201"/>
  <c r="G201"/>
  <c r="F201"/>
  <c r="E157" i="16" s="1"/>
  <c r="N157" s="1"/>
  <c r="E201" i="15"/>
  <c r="D201"/>
  <c r="H200"/>
  <c r="G200"/>
  <c r="F200"/>
  <c r="E156" i="16" s="1"/>
  <c r="N156" s="1"/>
  <c r="H199" i="15"/>
  <c r="G199"/>
  <c r="F199"/>
  <c r="E155" i="16" s="1"/>
  <c r="N155" s="1"/>
  <c r="H198" i="15"/>
  <c r="G198"/>
  <c r="F198"/>
  <c r="E154" i="16" s="1"/>
  <c r="N154" s="1"/>
  <c r="H197" i="15"/>
  <c r="G197"/>
  <c r="F197"/>
  <c r="E153" i="16" s="1"/>
  <c r="N153" s="1"/>
  <c r="H196" i="15"/>
  <c r="G196"/>
  <c r="F196"/>
  <c r="E152" i="16" s="1"/>
  <c r="N152" s="1"/>
  <c r="H195" i="15"/>
  <c r="G195"/>
  <c r="F195"/>
  <c r="E151" i="16" s="1"/>
  <c r="N151" s="1"/>
  <c r="G184" i="15"/>
  <c r="F184"/>
  <c r="I183"/>
  <c r="H182"/>
  <c r="H184" s="1"/>
  <c r="H179"/>
  <c r="H180" s="1"/>
  <c r="G179"/>
  <c r="F179"/>
  <c r="E139" i="16" s="1"/>
  <c r="N139" s="1"/>
  <c r="H177" i="15"/>
  <c r="G177"/>
  <c r="F177"/>
  <c r="I176"/>
  <c r="I175"/>
  <c r="I177" s="1"/>
  <c r="H172"/>
  <c r="H173" s="1"/>
  <c r="G172"/>
  <c r="G173" s="1"/>
  <c r="F172"/>
  <c r="E172"/>
  <c r="D172"/>
  <c r="R171"/>
  <c r="H190" s="1"/>
  <c r="Q171"/>
  <c r="G190" s="1"/>
  <c r="P171"/>
  <c r="F190" s="1"/>
  <c r="E147" i="16" s="1"/>
  <c r="N147" s="1"/>
  <c r="I171" i="15"/>
  <c r="R170"/>
  <c r="H189" s="1"/>
  <c r="H191" s="1"/>
  <c r="Q170"/>
  <c r="Q172" s="1"/>
  <c r="P170"/>
  <c r="F189" s="1"/>
  <c r="S169"/>
  <c r="S168"/>
  <c r="H168"/>
  <c r="G168"/>
  <c r="F168"/>
  <c r="E131" i="16" s="1"/>
  <c r="N131" s="1"/>
  <c r="S167" i="15"/>
  <c r="H167"/>
  <c r="G167"/>
  <c r="G169" s="1"/>
  <c r="F167"/>
  <c r="E130" i="16" s="1"/>
  <c r="N130" s="1"/>
  <c r="S166" i="15"/>
  <c r="S165"/>
  <c r="S164"/>
  <c r="H164"/>
  <c r="H165" s="1"/>
  <c r="G164"/>
  <c r="G165" s="1"/>
  <c r="F164"/>
  <c r="E128" i="16" s="1"/>
  <c r="N128" s="1"/>
  <c r="S163" i="15"/>
  <c r="S162"/>
  <c r="S161"/>
  <c r="S171" s="1"/>
  <c r="I190" s="1"/>
  <c r="H161"/>
  <c r="G161"/>
  <c r="F161"/>
  <c r="S160"/>
  <c r="H160"/>
  <c r="G160"/>
  <c r="G162" s="1"/>
  <c r="F160"/>
  <c r="E125" i="16" s="1"/>
  <c r="N125" s="1"/>
  <c r="S159" i="15"/>
  <c r="S158"/>
  <c r="H158"/>
  <c r="G158"/>
  <c r="S157"/>
  <c r="F157"/>
  <c r="S156"/>
  <c r="S155"/>
  <c r="H154"/>
  <c r="G154"/>
  <c r="F154"/>
  <c r="E154"/>
  <c r="H153"/>
  <c r="G153"/>
  <c r="F153"/>
  <c r="E122" i="16" s="1"/>
  <c r="N122" s="1"/>
  <c r="E153" i="15"/>
  <c r="H152"/>
  <c r="G152"/>
  <c r="F152"/>
  <c r="E121" i="16" s="1"/>
  <c r="N121" s="1"/>
  <c r="E152" i="15"/>
  <c r="H151"/>
  <c r="G151"/>
  <c r="G155" s="1"/>
  <c r="F151"/>
  <c r="E120" i="16" s="1"/>
  <c r="N120" s="1"/>
  <c r="E151" i="15"/>
  <c r="H148"/>
  <c r="H149" s="1"/>
  <c r="G148"/>
  <c r="F148"/>
  <c r="F149" s="1"/>
  <c r="E148"/>
  <c r="AK147"/>
  <c r="AA147"/>
  <c r="R147" s="1"/>
  <c r="Z147"/>
  <c r="Q147" s="1"/>
  <c r="Y147"/>
  <c r="P147" s="1"/>
  <c r="AS146"/>
  <c r="AR146"/>
  <c r="AQ146"/>
  <c r="AJ146"/>
  <c r="AI146"/>
  <c r="AH146"/>
  <c r="AA146"/>
  <c r="Z146"/>
  <c r="Y146"/>
  <c r="Y145"/>
  <c r="AB145" s="1"/>
  <c r="R145"/>
  <c r="Q145"/>
  <c r="H145"/>
  <c r="H146" s="1"/>
  <c r="G145"/>
  <c r="F145"/>
  <c r="F146" s="1"/>
  <c r="AJ144"/>
  <c r="AI144"/>
  <c r="AH144"/>
  <c r="AA144"/>
  <c r="Z144"/>
  <c r="Y144"/>
  <c r="AJ143"/>
  <c r="AI143"/>
  <c r="AA143"/>
  <c r="R143" s="1"/>
  <c r="Z143"/>
  <c r="Y143"/>
  <c r="P143" s="1"/>
  <c r="AS142"/>
  <c r="AR142"/>
  <c r="AQ142"/>
  <c r="AJ142"/>
  <c r="AI142"/>
  <c r="AH142"/>
  <c r="AA142"/>
  <c r="Z142"/>
  <c r="Y142"/>
  <c r="H142"/>
  <c r="G142"/>
  <c r="G143" s="1"/>
  <c r="F142"/>
  <c r="AS141"/>
  <c r="AR141"/>
  <c r="AQ141"/>
  <c r="AJ141"/>
  <c r="AI141"/>
  <c r="AH141"/>
  <c r="AA141"/>
  <c r="Z141"/>
  <c r="Y141"/>
  <c r="H141"/>
  <c r="H143" s="1"/>
  <c r="F141"/>
  <c r="E112" i="16" s="1"/>
  <c r="AJ140" i="15"/>
  <c r="AI140"/>
  <c r="AH140"/>
  <c r="AA140"/>
  <c r="Z140"/>
  <c r="Y140"/>
  <c r="AJ139"/>
  <c r="AI139"/>
  <c r="AA139"/>
  <c r="R139" s="1"/>
  <c r="Z139"/>
  <c r="Y139"/>
  <c r="P139" s="1"/>
  <c r="AS138"/>
  <c r="AR138"/>
  <c r="AQ138"/>
  <c r="AJ138"/>
  <c r="AI138"/>
  <c r="AH138"/>
  <c r="AA138"/>
  <c r="Z138"/>
  <c r="Y138"/>
  <c r="H138"/>
  <c r="G138"/>
  <c r="F138"/>
  <c r="AS137"/>
  <c r="AR137"/>
  <c r="AQ137"/>
  <c r="AJ137"/>
  <c r="AI137"/>
  <c r="AH137"/>
  <c r="AA137"/>
  <c r="Z137"/>
  <c r="Y137"/>
  <c r="H137"/>
  <c r="G137"/>
  <c r="AJ136"/>
  <c r="AI136"/>
  <c r="AH136"/>
  <c r="AA136"/>
  <c r="Z136"/>
  <c r="Y136"/>
  <c r="AT135"/>
  <c r="AJ135"/>
  <c r="AI135"/>
  <c r="AH135"/>
  <c r="AA135"/>
  <c r="Z135"/>
  <c r="Y135"/>
  <c r="AS134"/>
  <c r="R134" s="1"/>
  <c r="AR134"/>
  <c r="AQ134"/>
  <c r="P134" s="1"/>
  <c r="Q134"/>
  <c r="H132"/>
  <c r="G132"/>
  <c r="F132"/>
  <c r="H131"/>
  <c r="H133" s="1"/>
  <c r="G131"/>
  <c r="G133" s="1"/>
  <c r="F131"/>
  <c r="H128"/>
  <c r="G128"/>
  <c r="F128"/>
  <c r="E101" i="16" s="1"/>
  <c r="N101" s="1"/>
  <c r="H127" i="15"/>
  <c r="H129" s="1"/>
  <c r="G127"/>
  <c r="G129" s="1"/>
  <c r="F127"/>
  <c r="H125"/>
  <c r="G125"/>
  <c r="F125"/>
  <c r="I124"/>
  <c r="I125" s="1"/>
  <c r="H122"/>
  <c r="G122"/>
  <c r="F121"/>
  <c r="E96" i="16" s="1"/>
  <c r="N96" s="1"/>
  <c r="D121" i="15"/>
  <c r="F120"/>
  <c r="D120"/>
  <c r="H117"/>
  <c r="K93" i="16" s="1"/>
  <c r="G117" i="15"/>
  <c r="G118" s="1"/>
  <c r="F117"/>
  <c r="F118" s="1"/>
  <c r="E117"/>
  <c r="D117"/>
  <c r="H114"/>
  <c r="K89" i="16" s="1"/>
  <c r="F114" i="15"/>
  <c r="E89" i="16" s="1"/>
  <c r="E114" i="15"/>
  <c r="D114"/>
  <c r="C114"/>
  <c r="H113"/>
  <c r="G113"/>
  <c r="F113"/>
  <c r="E88" i="16" s="1"/>
  <c r="N88" s="1"/>
  <c r="E113" i="15"/>
  <c r="D113"/>
  <c r="C113"/>
  <c r="H112"/>
  <c r="H115" s="1"/>
  <c r="G112"/>
  <c r="G115" s="1"/>
  <c r="F112"/>
  <c r="E87" i="16" s="1"/>
  <c r="N87" s="1"/>
  <c r="E112" i="15"/>
  <c r="D112"/>
  <c r="C112"/>
  <c r="H109"/>
  <c r="G109"/>
  <c r="G110" s="1"/>
  <c r="F109"/>
  <c r="E85" i="16" s="1"/>
  <c r="H106" i="15"/>
  <c r="G106"/>
  <c r="F106"/>
  <c r="E106"/>
  <c r="H105"/>
  <c r="G105"/>
  <c r="F105"/>
  <c r="E82" i="16" s="1"/>
  <c r="N82" s="1"/>
  <c r="E105" i="15"/>
  <c r="H104"/>
  <c r="H107" s="1"/>
  <c r="G104"/>
  <c r="G107" s="1"/>
  <c r="F104"/>
  <c r="E104"/>
  <c r="F101"/>
  <c r="E79" i="16" s="1"/>
  <c r="N79" s="1"/>
  <c r="E101" i="15"/>
  <c r="F100"/>
  <c r="H99"/>
  <c r="G99"/>
  <c r="E99"/>
  <c r="H97"/>
  <c r="G97"/>
  <c r="F97"/>
  <c r="I96"/>
  <c r="I97" s="1"/>
  <c r="H93"/>
  <c r="K73" i="16" s="1"/>
  <c r="G93" i="15"/>
  <c r="F93"/>
  <c r="F94" s="1"/>
  <c r="H91"/>
  <c r="G91"/>
  <c r="F90"/>
  <c r="E71" i="16" s="1"/>
  <c r="N71" s="1"/>
  <c r="F89" i="15"/>
  <c r="E70" i="16" s="1"/>
  <c r="N70" s="1"/>
  <c r="F88" i="15"/>
  <c r="E69" i="16" s="1"/>
  <c r="N69" s="1"/>
  <c r="F87" i="15"/>
  <c r="E68" i="16" s="1"/>
  <c r="N68" s="1"/>
  <c r="E67"/>
  <c r="N67" s="1"/>
  <c r="I83" i="15"/>
  <c r="H82"/>
  <c r="G82"/>
  <c r="F82"/>
  <c r="H81"/>
  <c r="G81"/>
  <c r="F81"/>
  <c r="I78"/>
  <c r="H77"/>
  <c r="G77"/>
  <c r="F77"/>
  <c r="E60" i="16" s="1"/>
  <c r="N60" s="1"/>
  <c r="H76" i="15"/>
  <c r="G76"/>
  <c r="F76"/>
  <c r="E59" i="16" s="1"/>
  <c r="N59" s="1"/>
  <c r="H75" i="15"/>
  <c r="G75"/>
  <c r="E58" i="16"/>
  <c r="N58" s="1"/>
  <c r="H74" i="15"/>
  <c r="G74"/>
  <c r="F74"/>
  <c r="E57" i="16" s="1"/>
  <c r="N57" s="1"/>
  <c r="I73" i="15"/>
  <c r="I72"/>
  <c r="I71"/>
  <c r="H68"/>
  <c r="G68"/>
  <c r="F68"/>
  <c r="H67"/>
  <c r="G67"/>
  <c r="F67"/>
  <c r="H66"/>
  <c r="G66"/>
  <c r="F66"/>
  <c r="H65"/>
  <c r="G65"/>
  <c r="F65"/>
  <c r="H64"/>
  <c r="G64"/>
  <c r="F64"/>
  <c r="H63"/>
  <c r="G63"/>
  <c r="F63"/>
  <c r="H62"/>
  <c r="G62"/>
  <c r="F62"/>
  <c r="H61"/>
  <c r="G61"/>
  <c r="F61"/>
  <c r="H60"/>
  <c r="G60"/>
  <c r="F60"/>
  <c r="H59"/>
  <c r="G59"/>
  <c r="F59"/>
  <c r="H58"/>
  <c r="G58"/>
  <c r="F58"/>
  <c r="H57"/>
  <c r="G57"/>
  <c r="F57"/>
  <c r="H56"/>
  <c r="G56"/>
  <c r="F56"/>
  <c r="H55"/>
  <c r="G55"/>
  <c r="F55"/>
  <c r="H54"/>
  <c r="G54"/>
  <c r="F54"/>
  <c r="H53"/>
  <c r="G53"/>
  <c r="F53"/>
  <c r="H52"/>
  <c r="F36" i="16" s="1"/>
  <c r="G52" i="15"/>
  <c r="F52"/>
  <c r="H51"/>
  <c r="G51"/>
  <c r="F51"/>
  <c r="H50"/>
  <c r="G50"/>
  <c r="F50"/>
  <c r="H49"/>
  <c r="G49"/>
  <c r="F49"/>
  <c r="G47"/>
  <c r="F47"/>
  <c r="H45"/>
  <c r="H30" i="16" s="1"/>
  <c r="N30" s="1"/>
  <c r="H44" i="15"/>
  <c r="H29" i="16" s="1"/>
  <c r="H255" s="1"/>
  <c r="G41" i="15"/>
  <c r="E27" i="16"/>
  <c r="N27" s="1"/>
  <c r="H40" i="15"/>
  <c r="H42" s="1"/>
  <c r="G40"/>
  <c r="G42" s="1"/>
  <c r="F40"/>
  <c r="F42" s="1"/>
  <c r="H37"/>
  <c r="H38" s="1"/>
  <c r="G37"/>
  <c r="G38" s="1"/>
  <c r="F37"/>
  <c r="F38" s="1"/>
  <c r="H35"/>
  <c r="G35"/>
  <c r="F35"/>
  <c r="I34"/>
  <c r="I35" s="1"/>
  <c r="H27"/>
  <c r="G27"/>
  <c r="F27"/>
  <c r="H26"/>
  <c r="G26"/>
  <c r="F26"/>
  <c r="H25"/>
  <c r="G25"/>
  <c r="F25"/>
  <c r="E17" i="16" s="1"/>
  <c r="N17" s="1"/>
  <c r="H24" i="15"/>
  <c r="G24"/>
  <c r="F24"/>
  <c r="E16" i="16" s="1"/>
  <c r="N16" s="1"/>
  <c r="H23" i="15"/>
  <c r="G23"/>
  <c r="F23"/>
  <c r="E15" i="16" s="1"/>
  <c r="N15" s="1"/>
  <c r="H22" i="15"/>
  <c r="G22"/>
  <c r="F22"/>
  <c r="E14" i="16" s="1"/>
  <c r="N14" s="1"/>
  <c r="H21" i="15"/>
  <c r="G21"/>
  <c r="F21"/>
  <c r="E13" i="16" s="1"/>
  <c r="H14" i="15"/>
  <c r="G14"/>
  <c r="F14"/>
  <c r="E11" i="16" s="1"/>
  <c r="N11" s="1"/>
  <c r="H13" i="15"/>
  <c r="G13"/>
  <c r="F13"/>
  <c r="E10" i="16" s="1"/>
  <c r="N10" s="1"/>
  <c r="H12" i="15"/>
  <c r="G12"/>
  <c r="F12"/>
  <c r="E9" i="16" s="1"/>
  <c r="N9" s="1"/>
  <c r="H11" i="15"/>
  <c r="G11"/>
  <c r="F11"/>
  <c r="E8" i="16" s="1"/>
  <c r="N8" s="1"/>
  <c r="H10" i="15"/>
  <c r="G10"/>
  <c r="F10"/>
  <c r="E7" i="16" s="1"/>
  <c r="K635" i="4"/>
  <c r="J635"/>
  <c r="L633"/>
  <c r="L632"/>
  <c r="L631"/>
  <c r="L630"/>
  <c r="L629"/>
  <c r="L628"/>
  <c r="L627"/>
  <c r="L626"/>
  <c r="L625"/>
  <c r="L624"/>
  <c r="L623"/>
  <c r="L622"/>
  <c r="L621"/>
  <c r="K615"/>
  <c r="K616" s="1"/>
  <c r="J615"/>
  <c r="L614"/>
  <c r="L613"/>
  <c r="L612"/>
  <c r="L610"/>
  <c r="L609"/>
  <c r="L608"/>
  <c r="K602"/>
  <c r="J602"/>
  <c r="L601"/>
  <c r="L600"/>
  <c r="L599"/>
  <c r="L598"/>
  <c r="L597"/>
  <c r="L596"/>
  <c r="L595"/>
  <c r="L594"/>
  <c r="L593"/>
  <c r="L592"/>
  <c r="L591"/>
  <c r="L584"/>
  <c r="K580"/>
  <c r="J580"/>
  <c r="L579"/>
  <c r="AB147" i="15" s="1"/>
  <c r="L578" i="4"/>
  <c r="AB146" i="15" s="1"/>
  <c r="L577" i="4"/>
  <c r="L576"/>
  <c r="AB144" i="15" s="1"/>
  <c r="L575" i="4"/>
  <c r="AB143" i="15" s="1"/>
  <c r="L574" i="4"/>
  <c r="AB142" i="15" s="1"/>
  <c r="L573" i="4"/>
  <c r="AB141" i="15" s="1"/>
  <c r="L572" i="4"/>
  <c r="AB140" i="15" s="1"/>
  <c r="L571" i="4"/>
  <c r="AB139" i="15" s="1"/>
  <c r="L570" i="4"/>
  <c r="AB138" i="15" s="1"/>
  <c r="L569" i="4"/>
  <c r="AB137" i="15" s="1"/>
  <c r="L568" i="4"/>
  <c r="AB136" i="15" s="1"/>
  <c r="L567" i="4"/>
  <c r="AB135" i="15" s="1"/>
  <c r="K561" i="4"/>
  <c r="K562" s="1"/>
  <c r="J561"/>
  <c r="J562" s="1"/>
  <c r="L554"/>
  <c r="C176" i="12" s="1"/>
  <c r="L553" i="4"/>
  <c r="L552"/>
  <c r="C136" i="12" s="1"/>
  <c r="L551" i="4"/>
  <c r="C120" i="12" s="1"/>
  <c r="L550" i="4"/>
  <c r="C95" i="12" s="1"/>
  <c r="L549" i="4"/>
  <c r="C87" i="12" s="1"/>
  <c r="L548" i="4"/>
  <c r="C79" i="12" s="1"/>
  <c r="L547" i="4"/>
  <c r="C71" i="12" s="1"/>
  <c r="L546" i="4"/>
  <c r="C63" i="12" s="1"/>
  <c r="L545" i="4"/>
  <c r="C55" i="12" s="1"/>
  <c r="L544" i="4"/>
  <c r="C47" i="12" s="1"/>
  <c r="L543" i="4"/>
  <c r="C39" i="12" s="1"/>
  <c r="L542" i="4"/>
  <c r="C31" i="12" s="1"/>
  <c r="L541" i="4"/>
  <c r="C23" i="12" s="1"/>
  <c r="L540" i="4"/>
  <c r="D15" i="12" s="1"/>
  <c r="C15" s="1"/>
  <c r="L539" i="4"/>
  <c r="D7" i="12" s="1"/>
  <c r="C7" s="1"/>
  <c r="K528" i="4"/>
  <c r="K529" s="1"/>
  <c r="J528"/>
  <c r="J529" s="1"/>
  <c r="I529"/>
  <c r="L523"/>
  <c r="C192" i="12" s="1"/>
  <c r="C198" s="1"/>
  <c r="L522" i="4"/>
  <c r="C175" i="12" s="1"/>
  <c r="L521" i="4"/>
  <c r="C135" i="12" s="1"/>
  <c r="L520" i="4"/>
  <c r="C94" i="12" s="1"/>
  <c r="L519" i="4"/>
  <c r="C86" i="12" s="1"/>
  <c r="L518" i="4"/>
  <c r="C78" i="12" s="1"/>
  <c r="L517" i="4"/>
  <c r="C70" i="12" s="1"/>
  <c r="L516" i="4"/>
  <c r="C62" i="12" s="1"/>
  <c r="L515" i="4"/>
  <c r="C54" i="12" s="1"/>
  <c r="L514" i="4"/>
  <c r="C38" i="12" s="1"/>
  <c r="L513" i="4"/>
  <c r="C30" i="12" s="1"/>
  <c r="L512" i="4"/>
  <c r="C22" i="12" s="1"/>
  <c r="L511" i="4"/>
  <c r="C14" i="12" s="1"/>
  <c r="L510" i="4"/>
  <c r="C6" i="12" s="1"/>
  <c r="K504" i="4"/>
  <c r="K505" s="1"/>
  <c r="J504"/>
  <c r="J505" s="1"/>
  <c r="I505"/>
  <c r="L503"/>
  <c r="C182" i="12" s="1"/>
  <c r="L502" i="4"/>
  <c r="C174" i="12" s="1"/>
  <c r="L501" i="4"/>
  <c r="C158" i="12" s="1"/>
  <c r="L500" i="4"/>
  <c r="C134" i="12" s="1"/>
  <c r="L499" i="4"/>
  <c r="C118" i="12" s="1"/>
  <c r="L498" i="4"/>
  <c r="C93" i="12" s="1"/>
  <c r="L497" i="4"/>
  <c r="C85" i="12" s="1"/>
  <c r="L496" i="4"/>
  <c r="C77" i="12" s="1"/>
  <c r="L495" i="4"/>
  <c r="C69" i="12" s="1"/>
  <c r="L494" i="4"/>
  <c r="C61" i="12" s="1"/>
  <c r="L493" i="4"/>
  <c r="C53" i="12" s="1"/>
  <c r="L492" i="4"/>
  <c r="C45" i="12" s="1"/>
  <c r="L491" i="4"/>
  <c r="C37" i="12" s="1"/>
  <c r="L490" i="4"/>
  <c r="C29" i="12" s="1"/>
  <c r="L489" i="4"/>
  <c r="C21" i="12" s="1"/>
  <c r="L488" i="4"/>
  <c r="D13" i="12" s="1"/>
  <c r="L487" i="4"/>
  <c r="L481"/>
  <c r="L477"/>
  <c r="L463"/>
  <c r="L462"/>
  <c r="L456"/>
  <c r="L454"/>
  <c r="L452"/>
  <c r="L450"/>
  <c r="L448"/>
  <c r="L444"/>
  <c r="L442"/>
  <c r="L439"/>
  <c r="L438"/>
  <c r="L436"/>
  <c r="L435"/>
  <c r="L432"/>
  <c r="J432"/>
  <c r="J430"/>
  <c r="L425"/>
  <c r="L421"/>
  <c r="L415"/>
  <c r="L404"/>
  <c r="L413"/>
  <c r="L411"/>
  <c r="L400"/>
  <c r="K397"/>
  <c r="J397"/>
  <c r="L396"/>
  <c r="L394"/>
  <c r="L392"/>
  <c r="L390"/>
  <c r="L382"/>
  <c r="L380"/>
  <c r="L372"/>
  <c r="F193" i="12"/>
  <c r="L362" i="4"/>
  <c r="E66" i="12" s="1"/>
  <c r="L360" i="4"/>
  <c r="L357"/>
  <c r="K352"/>
  <c r="L352" s="1"/>
  <c r="C186" i="12"/>
  <c r="C178"/>
  <c r="F194"/>
  <c r="C162"/>
  <c r="C154"/>
  <c r="C157" s="1"/>
  <c r="C146"/>
  <c r="C149" s="1"/>
  <c r="C138"/>
  <c r="C130"/>
  <c r="C133" s="1"/>
  <c r="C114"/>
  <c r="C117" s="1"/>
  <c r="E107"/>
  <c r="E90"/>
  <c r="C81"/>
  <c r="C73"/>
  <c r="E67"/>
  <c r="C49"/>
  <c r="C33"/>
  <c r="C25"/>
  <c r="C17"/>
  <c r="C9"/>
  <c r="K325" i="4"/>
  <c r="K326" s="1"/>
  <c r="J325"/>
  <c r="J326" s="1"/>
  <c r="I325"/>
  <c r="I326" s="1"/>
  <c r="L324"/>
  <c r="C172" i="12" s="1"/>
  <c r="L323" i="4"/>
  <c r="C75" i="12" s="1"/>
  <c r="L322" i="4"/>
  <c r="C59" i="12" s="1"/>
  <c r="L314" i="4"/>
  <c r="L313"/>
  <c r="L312"/>
  <c r="K310"/>
  <c r="K317" s="1"/>
  <c r="J310"/>
  <c r="L309"/>
  <c r="C179" i="12" s="1"/>
  <c r="L308" i="4"/>
  <c r="C139" i="12" s="1"/>
  <c r="L307" i="4"/>
  <c r="C99" i="12" s="1"/>
  <c r="L306" i="4"/>
  <c r="L305"/>
  <c r="C82" i="12" s="1"/>
  <c r="L304" i="4"/>
  <c r="C74" i="12" s="1"/>
  <c r="L303" i="4"/>
  <c r="C58" i="12" s="1"/>
  <c r="L302" i="4"/>
  <c r="D19" i="12" s="1"/>
  <c r="C18" s="1"/>
  <c r="L301" i="4"/>
  <c r="D10" i="12" s="1"/>
  <c r="C10" s="1"/>
  <c r="K295" i="4"/>
  <c r="K296" s="1"/>
  <c r="J295"/>
  <c r="J296" s="1"/>
  <c r="L294"/>
  <c r="C177" i="12" s="1"/>
  <c r="L293" i="4"/>
  <c r="L292"/>
  <c r="L291"/>
  <c r="L290"/>
  <c r="L289"/>
  <c r="L288"/>
  <c r="L287"/>
  <c r="L280"/>
  <c r="L281" s="1"/>
  <c r="K276"/>
  <c r="J276"/>
  <c r="I276"/>
  <c r="L275"/>
  <c r="K271"/>
  <c r="J271"/>
  <c r="I271"/>
  <c r="K266"/>
  <c r="J266"/>
  <c r="I266"/>
  <c r="L173"/>
  <c r="L174" s="1"/>
  <c r="L265"/>
  <c r="K262"/>
  <c r="J262"/>
  <c r="I262"/>
  <c r="L261"/>
  <c r="L260"/>
  <c r="K256"/>
  <c r="J256"/>
  <c r="I256"/>
  <c r="L255"/>
  <c r="K251"/>
  <c r="J251"/>
  <c r="I251"/>
  <c r="L250"/>
  <c r="L247"/>
  <c r="L243"/>
  <c r="L99"/>
  <c r="L239"/>
  <c r="L237"/>
  <c r="L154"/>
  <c r="L155" s="1"/>
  <c r="K217"/>
  <c r="J217"/>
  <c r="I217"/>
  <c r="L216"/>
  <c r="L211"/>
  <c r="L166"/>
  <c r="L169" s="1"/>
  <c r="L200"/>
  <c r="L197"/>
  <c r="R172"/>
  <c r="L178"/>
  <c r="K141"/>
  <c r="L140"/>
  <c r="L139"/>
  <c r="J136"/>
  <c r="K107"/>
  <c r="J107"/>
  <c r="I107"/>
  <c r="L106"/>
  <c r="L105"/>
  <c r="L104"/>
  <c r="L86"/>
  <c r="K82"/>
  <c r="J82"/>
  <c r="I82"/>
  <c r="L81"/>
  <c r="L80"/>
  <c r="L79"/>
  <c r="L78"/>
  <c r="L77"/>
  <c r="L76"/>
  <c r="L75"/>
  <c r="L74"/>
  <c r="L72"/>
  <c r="L71"/>
  <c r="L70"/>
  <c r="L69"/>
  <c r="L68"/>
  <c r="L67"/>
  <c r="L66"/>
  <c r="L65"/>
  <c r="L64"/>
  <c r="L63"/>
  <c r="L62"/>
  <c r="L61"/>
  <c r="L60"/>
  <c r="L59"/>
  <c r="K46"/>
  <c r="J46"/>
  <c r="L45"/>
  <c r="K42"/>
  <c r="J42"/>
  <c r="I42"/>
  <c r="L41"/>
  <c r="L42" s="1"/>
  <c r="K33"/>
  <c r="H100" i="15" s="1"/>
  <c r="J33" i="4"/>
  <c r="G100" i="15" s="1"/>
  <c r="L32" i="4"/>
  <c r="K17"/>
  <c r="K18" s="1"/>
  <c r="J17"/>
  <c r="J18" s="1"/>
  <c r="L14"/>
  <c r="L11"/>
  <c r="L10"/>
  <c r="D21" i="14"/>
  <c r="C21"/>
  <c r="F18"/>
  <c r="E18"/>
  <c r="G18" s="1"/>
  <c r="E15"/>
  <c r="G15" s="1"/>
  <c r="F14"/>
  <c r="E14"/>
  <c r="F13"/>
  <c r="F21" s="1"/>
  <c r="E13"/>
  <c r="G13" s="1"/>
  <c r="D30" i="13"/>
  <c r="E29"/>
  <c r="E28"/>
  <c r="D27"/>
  <c r="C27"/>
  <c r="C30" s="1"/>
  <c r="E24"/>
  <c r="E23"/>
  <c r="E27" s="1"/>
  <c r="E30" s="1"/>
  <c r="E22"/>
  <c r="E21"/>
  <c r="E20"/>
  <c r="E19"/>
  <c r="D19"/>
  <c r="C19"/>
  <c r="E11"/>
  <c r="D10"/>
  <c r="D12" s="1"/>
  <c r="C10"/>
  <c r="C12" s="1"/>
  <c r="E8"/>
  <c r="E7"/>
  <c r="E10" s="1"/>
  <c r="E12" s="1"/>
  <c r="E6"/>
  <c r="F195" i="12"/>
  <c r="C169"/>
  <c r="C137"/>
  <c r="C109"/>
  <c r="E106"/>
  <c r="E105"/>
  <c r="E108" s="1"/>
  <c r="C97" s="1"/>
  <c r="C96"/>
  <c r="E92"/>
  <c r="E91"/>
  <c r="C88"/>
  <c r="E87"/>
  <c r="E86"/>
  <c r="E85"/>
  <c r="E88" s="1"/>
  <c r="C80"/>
  <c r="C72"/>
  <c r="C57"/>
  <c r="C56"/>
  <c r="C41"/>
  <c r="C5"/>
  <c r="C39" i="11"/>
  <c r="D37"/>
  <c r="C37"/>
  <c r="D36"/>
  <c r="E35"/>
  <c r="D35"/>
  <c r="D34"/>
  <c r="D33"/>
  <c r="D32"/>
  <c r="E31"/>
  <c r="G31" s="1"/>
  <c r="D31"/>
  <c r="D30"/>
  <c r="E29"/>
  <c r="G29" s="1"/>
  <c r="D29"/>
  <c r="E28"/>
  <c r="G28" s="1"/>
  <c r="D28"/>
  <c r="D27"/>
  <c r="E26"/>
  <c r="G26" s="1"/>
  <c r="D26"/>
  <c r="D25"/>
  <c r="E24"/>
  <c r="G24" s="1"/>
  <c r="D24"/>
  <c r="E23"/>
  <c r="G23" s="1"/>
  <c r="D23"/>
  <c r="D22"/>
  <c r="D21"/>
  <c r="D20"/>
  <c r="G19"/>
  <c r="D19"/>
  <c r="D18"/>
  <c r="D17"/>
  <c r="D16"/>
  <c r="D15"/>
  <c r="D14"/>
  <c r="D13"/>
  <c r="D12"/>
  <c r="D11"/>
  <c r="D10"/>
  <c r="D9"/>
  <c r="D8"/>
  <c r="D7"/>
  <c r="D6"/>
  <c r="D5"/>
  <c r="D4"/>
  <c r="O52" i="8"/>
  <c r="O51" s="1"/>
  <c r="M52"/>
  <c r="E52"/>
  <c r="E36" i="11" s="1"/>
  <c r="G36" s="1"/>
  <c r="D51" i="8"/>
  <c r="C51"/>
  <c r="E51" s="1"/>
  <c r="E50"/>
  <c r="D49"/>
  <c r="C49"/>
  <c r="E49" s="1"/>
  <c r="D48"/>
  <c r="E47"/>
  <c r="E34" i="11" s="1"/>
  <c r="G34" s="1"/>
  <c r="D46" i="8"/>
  <c r="C46"/>
  <c r="E46" s="1"/>
  <c r="E45"/>
  <c r="E33" i="11" s="1"/>
  <c r="G33" s="1"/>
  <c r="D44" i="8"/>
  <c r="C44"/>
  <c r="E44" s="1"/>
  <c r="E43"/>
  <c r="E32" i="11" s="1"/>
  <c r="G32" s="1"/>
  <c r="E42" i="8"/>
  <c r="E41"/>
  <c r="E30" i="11" s="1"/>
  <c r="G30" s="1"/>
  <c r="D40" i="8"/>
  <c r="D39" s="1"/>
  <c r="C40"/>
  <c r="E40" s="1"/>
  <c r="C39"/>
  <c r="E39" s="1"/>
  <c r="C57" i="1" s="1"/>
  <c r="E38" i="8"/>
  <c r="D37"/>
  <c r="C37"/>
  <c r="E37" s="1"/>
  <c r="C55" i="1" s="1"/>
  <c r="E36" i="8"/>
  <c r="E35"/>
  <c r="E27" i="11" s="1"/>
  <c r="G27" s="1"/>
  <c r="E34" i="8"/>
  <c r="E33"/>
  <c r="E25" i="11" s="1"/>
  <c r="G25" s="1"/>
  <c r="E32" i="8"/>
  <c r="D31"/>
  <c r="C31"/>
  <c r="E31" s="1"/>
  <c r="C54" i="1" s="1"/>
  <c r="E30" i="8"/>
  <c r="D29"/>
  <c r="C29"/>
  <c r="E29" s="1"/>
  <c r="C53" i="1" s="1"/>
  <c r="E28" i="8"/>
  <c r="E21" i="11" s="1"/>
  <c r="G21" s="1"/>
  <c r="E27" i="8"/>
  <c r="E20" i="11" s="1"/>
  <c r="G20" s="1"/>
  <c r="D26" i="8"/>
  <c r="C26"/>
  <c r="E26" s="1"/>
  <c r="C56" i="1" s="1"/>
  <c r="E25" i="8"/>
  <c r="E24"/>
  <c r="E18" i="11" s="1"/>
  <c r="G18" s="1"/>
  <c r="D23" i="8"/>
  <c r="C23"/>
  <c r="E23" s="1"/>
  <c r="C52" i="1" s="1"/>
  <c r="E22" i="8"/>
  <c r="E17" i="11" s="1"/>
  <c r="G17" s="1"/>
  <c r="E21" i="8"/>
  <c r="E16" i="11" s="1"/>
  <c r="G16" s="1"/>
  <c r="D20" i="8"/>
  <c r="C20"/>
  <c r="E19"/>
  <c r="E15" i="11" s="1"/>
  <c r="G15" s="1"/>
  <c r="E18" i="8"/>
  <c r="E14" i="11" s="1"/>
  <c r="G14" s="1"/>
  <c r="E17" i="8"/>
  <c r="E13" i="11" s="1"/>
  <c r="G13" s="1"/>
  <c r="E16" i="8"/>
  <c r="E12" i="11" s="1"/>
  <c r="G12" s="1"/>
  <c r="E15" i="8"/>
  <c r="E11" i="11" s="1"/>
  <c r="G11" s="1"/>
  <c r="E14" i="8"/>
  <c r="E10" i="11" s="1"/>
  <c r="G10" s="1"/>
  <c r="E13" i="8"/>
  <c r="D13"/>
  <c r="C13"/>
  <c r="E12"/>
  <c r="E9" i="11" s="1"/>
  <c r="G9" s="1"/>
  <c r="E11" i="8"/>
  <c r="E8" i="11" s="1"/>
  <c r="G8" s="1"/>
  <c r="E10" i="8"/>
  <c r="E7" i="11" s="1"/>
  <c r="G7" s="1"/>
  <c r="E9" i="8"/>
  <c r="E6" i="11" s="1"/>
  <c r="G6" s="1"/>
  <c r="E8" i="8"/>
  <c r="E5" i="11" s="1"/>
  <c r="G5" s="1"/>
  <c r="E7" i="8"/>
  <c r="E4" i="11" s="1"/>
  <c r="D6" i="8"/>
  <c r="D5" s="1"/>
  <c r="D53" s="1"/>
  <c r="C6"/>
  <c r="C5"/>
  <c r="E5" s="1"/>
  <c r="F76" i="2"/>
  <c r="F75"/>
  <c r="D74"/>
  <c r="F74" s="1"/>
  <c r="D73"/>
  <c r="C73"/>
  <c r="F72"/>
  <c r="E70"/>
  <c r="D70"/>
  <c r="C67"/>
  <c r="D64"/>
  <c r="E63"/>
  <c r="E60" s="1"/>
  <c r="C63"/>
  <c r="F61"/>
  <c r="C60"/>
  <c r="F59"/>
  <c r="F58"/>
  <c r="E57"/>
  <c r="D57"/>
  <c r="C57"/>
  <c r="F57" s="1"/>
  <c r="D55"/>
  <c r="F55" s="1"/>
  <c r="D54"/>
  <c r="F54" s="1"/>
  <c r="C53"/>
  <c r="F53" s="1"/>
  <c r="C52"/>
  <c r="F52" s="1"/>
  <c r="F51"/>
  <c r="C49"/>
  <c r="E48"/>
  <c r="C47"/>
  <c r="F47" s="1"/>
  <c r="F46"/>
  <c r="F45"/>
  <c r="C44"/>
  <c r="F44" s="1"/>
  <c r="F42" s="1"/>
  <c r="F43"/>
  <c r="E42"/>
  <c r="E41" s="1"/>
  <c r="D42"/>
  <c r="C42"/>
  <c r="F40"/>
  <c r="E39"/>
  <c r="F39" s="1"/>
  <c r="E36"/>
  <c r="F36" s="1"/>
  <c r="F35" s="1"/>
  <c r="D35"/>
  <c r="D34" s="1"/>
  <c r="C35"/>
  <c r="F33"/>
  <c r="F32"/>
  <c r="C32"/>
  <c r="C31"/>
  <c r="F31" s="1"/>
  <c r="F30"/>
  <c r="F29"/>
  <c r="F28"/>
  <c r="F27"/>
  <c r="F26"/>
  <c r="E25"/>
  <c r="D25"/>
  <c r="C25"/>
  <c r="F25" s="1"/>
  <c r="F24"/>
  <c r="F23"/>
  <c r="F22"/>
  <c r="F21"/>
  <c r="C21"/>
  <c r="F20"/>
  <c r="F19"/>
  <c r="F18"/>
  <c r="F17"/>
  <c r="F16"/>
  <c r="E15"/>
  <c r="E14" s="1"/>
  <c r="D15"/>
  <c r="C15"/>
  <c r="F15" s="1"/>
  <c r="D14"/>
  <c r="F12"/>
  <c r="F11"/>
  <c r="E10"/>
  <c r="F10" s="1"/>
  <c r="F9"/>
  <c r="C100" i="1"/>
  <c r="C99"/>
  <c r="C98"/>
  <c r="C97"/>
  <c r="C96"/>
  <c r="C95"/>
  <c r="C94"/>
  <c r="C93"/>
  <c r="C92"/>
  <c r="C91"/>
  <c r="C90" s="1"/>
  <c r="C85"/>
  <c r="C82"/>
  <c r="C80"/>
  <c r="C59"/>
  <c r="C50"/>
  <c r="C40"/>
  <c r="C83" s="1"/>
  <c r="C39"/>
  <c r="B22"/>
  <c r="M96" i="17"/>
  <c r="K95"/>
  <c r="J95"/>
  <c r="I95"/>
  <c r="H95"/>
  <c r="G95"/>
  <c r="F95"/>
  <c r="E95"/>
  <c r="D95"/>
  <c r="K93"/>
  <c r="M263" i="16" s="1"/>
  <c r="H93" i="17"/>
  <c r="J263" i="16" s="1"/>
  <c r="F93" i="17"/>
  <c r="H263" i="16" s="1"/>
  <c r="D93" i="17"/>
  <c r="F263" i="16" s="1"/>
  <c r="L92" i="17"/>
  <c r="L95" s="1"/>
  <c r="B13" i="1" s="1"/>
  <c r="L90" i="17"/>
  <c r="L89"/>
  <c r="L88"/>
  <c r="L87"/>
  <c r="L86"/>
  <c r="C86"/>
  <c r="C18" i="18" s="1"/>
  <c r="L18" s="1"/>
  <c r="L85" i="17"/>
  <c r="L84"/>
  <c r="L83"/>
  <c r="L82"/>
  <c r="L81"/>
  <c r="E80"/>
  <c r="E17" i="18" s="1"/>
  <c r="E21" s="1"/>
  <c r="L79" i="17"/>
  <c r="L78"/>
  <c r="L77"/>
  <c r="G76"/>
  <c r="G16" i="18" s="1"/>
  <c r="C76" i="17"/>
  <c r="C16" i="18" s="1"/>
  <c r="L75" i="17"/>
  <c r="L74"/>
  <c r="L73"/>
  <c r="L72"/>
  <c r="L71"/>
  <c r="L70"/>
  <c r="H70"/>
  <c r="H15" i="18" s="1"/>
  <c r="H21" s="1"/>
  <c r="C70" i="17"/>
  <c r="C15" i="18" s="1"/>
  <c r="L69" i="17"/>
  <c r="L68"/>
  <c r="C67"/>
  <c r="L66"/>
  <c r="L65"/>
  <c r="L64"/>
  <c r="L63"/>
  <c r="L62"/>
  <c r="L61"/>
  <c r="L60"/>
  <c r="L59"/>
  <c r="L58"/>
  <c r="A57"/>
  <c r="C50" i="2" s="1"/>
  <c r="L56" i="17"/>
  <c r="L55"/>
  <c r="L54"/>
  <c r="A54"/>
  <c r="D49" i="2" s="1"/>
  <c r="K53" i="17"/>
  <c r="D53"/>
  <c r="D13" i="18" s="1"/>
  <c r="D21" s="1"/>
  <c r="C53" i="17"/>
  <c r="C13" i="18" s="1"/>
  <c r="L52" i="17"/>
  <c r="L51"/>
  <c r="L50"/>
  <c r="L49"/>
  <c r="L48"/>
  <c r="C47"/>
  <c r="C12" i="18" s="1"/>
  <c r="L12" s="1"/>
  <c r="L46" i="17"/>
  <c r="L45"/>
  <c r="L44"/>
  <c r="G43"/>
  <c r="C43"/>
  <c r="C38" i="2" s="1"/>
  <c r="G42" i="17"/>
  <c r="G11" i="18" s="1"/>
  <c r="G21" s="1"/>
  <c r="L41" i="17"/>
  <c r="F40"/>
  <c r="C40"/>
  <c r="L40" s="1"/>
  <c r="L39"/>
  <c r="C38"/>
  <c r="C9" i="18" s="1"/>
  <c r="L9" s="1"/>
  <c r="L37" i="17"/>
  <c r="L36"/>
  <c r="L35"/>
  <c r="L34"/>
  <c r="L33"/>
  <c r="L32"/>
  <c r="C31"/>
  <c r="C8" i="18" s="1"/>
  <c r="L8" s="1"/>
  <c r="L30" i="17"/>
  <c r="L29"/>
  <c r="L28"/>
  <c r="L27"/>
  <c r="C27"/>
  <c r="C7" i="18" s="1"/>
  <c r="L7" s="1"/>
  <c r="L26" i="17"/>
  <c r="L25"/>
  <c r="L24"/>
  <c r="L23"/>
  <c r="L22"/>
  <c r="C21"/>
  <c r="L20"/>
  <c r="L19"/>
  <c r="L18"/>
  <c r="L17"/>
  <c r="L16"/>
  <c r="L15"/>
  <c r="I14"/>
  <c r="L14" s="1"/>
  <c r="I13"/>
  <c r="L13" s="1"/>
  <c r="L12" s="1"/>
  <c r="I12"/>
  <c r="I5" i="18" s="1"/>
  <c r="L5" s="1"/>
  <c r="L11" i="17"/>
  <c r="L10"/>
  <c r="I9"/>
  <c r="L9" s="1"/>
  <c r="L8"/>
  <c r="L7"/>
  <c r="L4" s="1"/>
  <c r="B29" i="1" s="1"/>
  <c r="C72" s="1"/>
  <c r="L6" i="17"/>
  <c r="J5"/>
  <c r="I5"/>
  <c r="E7" i="2" s="1"/>
  <c r="J4" i="17"/>
  <c r="C4"/>
  <c r="L15" i="18" l="1"/>
  <c r="L16"/>
  <c r="D69" i="2"/>
  <c r="L315" i="4"/>
  <c r="L580"/>
  <c r="L602"/>
  <c r="J317"/>
  <c r="L310"/>
  <c r="L615"/>
  <c r="J616"/>
  <c r="L616" s="1"/>
  <c r="L635"/>
  <c r="L16"/>
  <c r="N227" i="16"/>
  <c r="J141" i="4"/>
  <c r="L141" s="1"/>
  <c r="J137"/>
  <c r="L17"/>
  <c r="L18" s="1"/>
  <c r="L107"/>
  <c r="L251"/>
  <c r="K585"/>
  <c r="K586" s="1"/>
  <c r="L529"/>
  <c r="J585"/>
  <c r="J586" s="1"/>
  <c r="R137" i="15"/>
  <c r="R140"/>
  <c r="R146"/>
  <c r="Q136"/>
  <c r="G139"/>
  <c r="Q137"/>
  <c r="AK137"/>
  <c r="I138"/>
  <c r="Q140"/>
  <c r="P140"/>
  <c r="Q135"/>
  <c r="R142"/>
  <c r="P144"/>
  <c r="R144"/>
  <c r="Q146"/>
  <c r="P146"/>
  <c r="J433" i="4"/>
  <c r="H15" i="15"/>
  <c r="H16" s="1"/>
  <c r="H17" s="1"/>
  <c r="G28"/>
  <c r="G29" s="1"/>
  <c r="G30" s="1"/>
  <c r="I99"/>
  <c r="Q142"/>
  <c r="AK142"/>
  <c r="G202"/>
  <c r="G203" s="1"/>
  <c r="F215"/>
  <c r="F216" s="1"/>
  <c r="H215"/>
  <c r="H216" s="1"/>
  <c r="G222"/>
  <c r="G223" s="1"/>
  <c r="E20" i="14"/>
  <c r="G20" s="1"/>
  <c r="H261" i="15"/>
  <c r="R274"/>
  <c r="R275" s="1"/>
  <c r="C125" i="12"/>
  <c r="C141"/>
  <c r="G102" i="15"/>
  <c r="G69"/>
  <c r="I54"/>
  <c r="I56"/>
  <c r="I58"/>
  <c r="I60"/>
  <c r="I62"/>
  <c r="I64"/>
  <c r="I66"/>
  <c r="I68"/>
  <c r="H79"/>
  <c r="G84"/>
  <c r="I132"/>
  <c r="P135"/>
  <c r="R135"/>
  <c r="P136"/>
  <c r="R136"/>
  <c r="P137"/>
  <c r="P138"/>
  <c r="R138"/>
  <c r="Q138"/>
  <c r="AT138"/>
  <c r="P141"/>
  <c r="R141"/>
  <c r="Q141"/>
  <c r="AT141"/>
  <c r="P142"/>
  <c r="Q144"/>
  <c r="P145"/>
  <c r="S145" s="1"/>
  <c r="G215"/>
  <c r="G216" s="1"/>
  <c r="H222"/>
  <c r="H223" s="1"/>
  <c r="I232"/>
  <c r="G261"/>
  <c r="G262" s="1"/>
  <c r="I255"/>
  <c r="S261"/>
  <c r="S265"/>
  <c r="S272"/>
  <c r="H305"/>
  <c r="H306" s="1"/>
  <c r="I301"/>
  <c r="F7" i="2"/>
  <c r="C37"/>
  <c r="L43" i="17"/>
  <c r="L42" s="1"/>
  <c r="L53"/>
  <c r="C109" i="1"/>
  <c r="C108" s="1"/>
  <c r="C102" s="1"/>
  <c r="C66"/>
  <c r="J4" i="18"/>
  <c r="J21" s="1"/>
  <c r="E8" i="2"/>
  <c r="F8" s="1"/>
  <c r="J93" i="17"/>
  <c r="L5"/>
  <c r="C6" i="18"/>
  <c r="C93" i="17"/>
  <c r="I4"/>
  <c r="L21"/>
  <c r="L31"/>
  <c r="L38"/>
  <c r="C42"/>
  <c r="C11" i="18" s="1"/>
  <c r="L11" s="1"/>
  <c r="E38" i="2"/>
  <c r="E37" s="1"/>
  <c r="G93" i="17"/>
  <c r="L47"/>
  <c r="L13" i="18"/>
  <c r="K13"/>
  <c r="K21" s="1"/>
  <c r="D56" i="2"/>
  <c r="F56" s="1"/>
  <c r="F50"/>
  <c r="C48"/>
  <c r="C14" i="18"/>
  <c r="L14" s="1"/>
  <c r="L67" i="17"/>
  <c r="E37" i="11"/>
  <c r="C58" i="1"/>
  <c r="C112"/>
  <c r="C69"/>
  <c r="L80" i="17"/>
  <c r="C95"/>
  <c r="K96"/>
  <c r="C79" i="1"/>
  <c r="C14" i="2"/>
  <c r="E35"/>
  <c r="F49"/>
  <c r="F63"/>
  <c r="C65"/>
  <c r="E68"/>
  <c r="C71"/>
  <c r="F73"/>
  <c r="E6" i="8"/>
  <c r="C49" i="1" s="1"/>
  <c r="C48" s="1"/>
  <c r="C47" s="1"/>
  <c r="E20" i="8"/>
  <c r="C51" i="1" s="1"/>
  <c r="C48" i="8"/>
  <c r="E48" s="1"/>
  <c r="E53" s="1"/>
  <c r="E38" i="11" s="1"/>
  <c r="C12" i="12"/>
  <c r="L261" i="16"/>
  <c r="L76" i="17"/>
  <c r="E93"/>
  <c r="D96"/>
  <c r="B11" i="1" s="1"/>
  <c r="F96" i="17"/>
  <c r="H96"/>
  <c r="C42" i="1"/>
  <c r="F60" i="2"/>
  <c r="C44" i="1" s="1"/>
  <c r="E146" i="16"/>
  <c r="N146" s="1"/>
  <c r="F191" i="15"/>
  <c r="P172"/>
  <c r="R172"/>
  <c r="G189"/>
  <c r="G191" s="1"/>
  <c r="J261" i="16"/>
  <c r="I251" i="15"/>
  <c r="S254"/>
  <c r="S255"/>
  <c r="S256"/>
  <c r="S260"/>
  <c r="S266"/>
  <c r="S271"/>
  <c r="N223" i="16"/>
  <c r="N233"/>
  <c r="G305" i="15"/>
  <c r="G306" s="1"/>
  <c r="L20" i="18"/>
  <c r="H12" i="12"/>
  <c r="C20"/>
  <c r="C52"/>
  <c r="C60"/>
  <c r="E68"/>
  <c r="C65" s="1"/>
  <c r="C68" s="1"/>
  <c r="C76"/>
  <c r="C84"/>
  <c r="E94"/>
  <c r="C89" s="1"/>
  <c r="C92" s="1"/>
  <c r="C190"/>
  <c r="F196"/>
  <c r="C170" s="1"/>
  <c r="C173" s="1"/>
  <c r="L33" i="4"/>
  <c r="L34" s="1"/>
  <c r="L35" s="1"/>
  <c r="L82"/>
  <c r="L295"/>
  <c r="L326"/>
  <c r="G15" i="15"/>
  <c r="G16" s="1"/>
  <c r="G17" s="1"/>
  <c r="H28"/>
  <c r="H29" s="1"/>
  <c r="H30" s="1"/>
  <c r="H261" i="16"/>
  <c r="H69" i="15"/>
  <c r="G79"/>
  <c r="H84"/>
  <c r="AR148"/>
  <c r="AR149" s="1"/>
  <c r="AJ148"/>
  <c r="AJ149" s="1"/>
  <c r="AT137"/>
  <c r="AK138"/>
  <c r="AK141"/>
  <c r="AT142"/>
  <c r="I161"/>
  <c r="S170"/>
  <c r="H202"/>
  <c r="H203" s="1"/>
  <c r="I240"/>
  <c r="M261" i="16"/>
  <c r="L101" i="4"/>
  <c r="L100"/>
  <c r="I17"/>
  <c r="I18" s="1"/>
  <c r="I274" i="15"/>
  <c r="I278"/>
  <c r="I284"/>
  <c r="L46" i="4"/>
  <c r="L217"/>
  <c r="L256"/>
  <c r="L262"/>
  <c r="L266"/>
  <c r="L271"/>
  <c r="L276"/>
  <c r="L397"/>
  <c r="L136"/>
  <c r="L137" s="1"/>
  <c r="G114" i="15"/>
  <c r="I114" s="1"/>
  <c r="M254" i="16"/>
  <c r="G37" i="11"/>
  <c r="F22"/>
  <c r="F19"/>
  <c r="B31" i="1"/>
  <c r="F35" i="11"/>
  <c r="F4"/>
  <c r="G4"/>
  <c r="F6"/>
  <c r="F7"/>
  <c r="F8"/>
  <c r="F9"/>
  <c r="F10"/>
  <c r="F11"/>
  <c r="F12"/>
  <c r="F13"/>
  <c r="F14"/>
  <c r="F15"/>
  <c r="F16"/>
  <c r="F17"/>
  <c r="F18"/>
  <c r="F20"/>
  <c r="F21"/>
  <c r="F23"/>
  <c r="F24"/>
  <c r="F25"/>
  <c r="F26"/>
  <c r="F27"/>
  <c r="F28"/>
  <c r="F29"/>
  <c r="F30"/>
  <c r="F31"/>
  <c r="F32"/>
  <c r="F33"/>
  <c r="F34"/>
  <c r="F36"/>
  <c r="C101" i="12"/>
  <c r="C28"/>
  <c r="C44"/>
  <c r="AB148" i="15"/>
  <c r="I44"/>
  <c r="I45"/>
  <c r="H47"/>
  <c r="I47" s="1"/>
  <c r="I75"/>
  <c r="I76"/>
  <c r="I77"/>
  <c r="F79"/>
  <c r="I79" s="1"/>
  <c r="I86"/>
  <c r="I87"/>
  <c r="I88"/>
  <c r="I89"/>
  <c r="I90"/>
  <c r="I93"/>
  <c r="I94" s="1"/>
  <c r="G94"/>
  <c r="I101"/>
  <c r="I105"/>
  <c r="I121"/>
  <c r="AK136"/>
  <c r="H139"/>
  <c r="Q139"/>
  <c r="S139" s="1"/>
  <c r="Z148"/>
  <c r="AK140"/>
  <c r="F143"/>
  <c r="Q143"/>
  <c r="S143" s="1"/>
  <c r="AK144"/>
  <c r="I145"/>
  <c r="I146" s="1"/>
  <c r="G146"/>
  <c r="AK146"/>
  <c r="AT146"/>
  <c r="S147"/>
  <c r="I148"/>
  <c r="I149" s="1"/>
  <c r="G149"/>
  <c r="I153"/>
  <c r="F165"/>
  <c r="I168"/>
  <c r="F169"/>
  <c r="I179"/>
  <c r="I180" s="1"/>
  <c r="G180"/>
  <c r="I182"/>
  <c r="I184" s="1"/>
  <c r="I196"/>
  <c r="I197"/>
  <c r="I198"/>
  <c r="I199"/>
  <c r="I200"/>
  <c r="I201"/>
  <c r="I207"/>
  <c r="I208"/>
  <c r="I209"/>
  <c r="I210"/>
  <c r="I211"/>
  <c r="I212"/>
  <c r="I213"/>
  <c r="I214"/>
  <c r="I220"/>
  <c r="I221"/>
  <c r="I226"/>
  <c r="I227" s="1"/>
  <c r="I229"/>
  <c r="I233"/>
  <c r="G257" i="16"/>
  <c r="Y274" i="15"/>
  <c r="AB274" s="1"/>
  <c r="F277"/>
  <c r="E226" i="16" s="1"/>
  <c r="N226" s="1"/>
  <c r="F283" i="15"/>
  <c r="I283" s="1"/>
  <c r="L6" i="18"/>
  <c r="L10"/>
  <c r="L17"/>
  <c r="E24" i="16"/>
  <c r="N24" s="1"/>
  <c r="E40"/>
  <c r="N40" s="1"/>
  <c r="E44"/>
  <c r="N44" s="1"/>
  <c r="E48"/>
  <c r="N48" s="1"/>
  <c r="E52"/>
  <c r="N52" s="1"/>
  <c r="N61"/>
  <c r="N258" s="1"/>
  <c r="B24" i="1" s="1"/>
  <c r="E73" i="16"/>
  <c r="N73" s="1"/>
  <c r="E93"/>
  <c r="N93" s="1"/>
  <c r="E118"/>
  <c r="N118" s="1"/>
  <c r="E162"/>
  <c r="N162" s="1"/>
  <c r="C36" i="12"/>
  <c r="C165"/>
  <c r="C181"/>
  <c r="L505" i="4"/>
  <c r="L562"/>
  <c r="G14" i="14"/>
  <c r="I35" i="4"/>
  <c r="K34"/>
  <c r="K35" s="1"/>
  <c r="I296"/>
  <c r="L296" s="1"/>
  <c r="L325"/>
  <c r="L504"/>
  <c r="L528"/>
  <c r="L561"/>
  <c r="A12" i="16"/>
  <c r="N7"/>
  <c r="F15" i="15"/>
  <c r="F16" s="1"/>
  <c r="F17" s="1"/>
  <c r="N13" i="16"/>
  <c r="E18"/>
  <c r="N18" s="1"/>
  <c r="I26" i="15"/>
  <c r="F28"/>
  <c r="F29" s="1"/>
  <c r="F30" s="1"/>
  <c r="I37"/>
  <c r="I38" s="1"/>
  <c r="I40"/>
  <c r="I42" s="1"/>
  <c r="E33" i="16"/>
  <c r="I49" i="15"/>
  <c r="E35" i="16"/>
  <c r="N35" s="1"/>
  <c r="I51" i="15"/>
  <c r="E37" i="16"/>
  <c r="N37" s="1"/>
  <c r="I53" i="15"/>
  <c r="E39" i="16"/>
  <c r="N39" s="1"/>
  <c r="I55" i="15"/>
  <c r="E41" i="16"/>
  <c r="N41" s="1"/>
  <c r="I57" i="15"/>
  <c r="E43" i="16"/>
  <c r="N43" s="1"/>
  <c r="I59" i="15"/>
  <c r="E45" i="16"/>
  <c r="N45" s="1"/>
  <c r="I61" i="15"/>
  <c r="E47" i="16"/>
  <c r="N47" s="1"/>
  <c r="I63" i="15"/>
  <c r="E49" i="16"/>
  <c r="N49" s="1"/>
  <c r="I65" i="15"/>
  <c r="E51" i="16"/>
  <c r="N51" s="1"/>
  <c r="I67" i="15"/>
  <c r="F69"/>
  <c r="I74"/>
  <c r="E63" i="16"/>
  <c r="F84" i="15"/>
  <c r="I81"/>
  <c r="E78" i="16"/>
  <c r="F102" i="15"/>
  <c r="I100"/>
  <c r="E81" i="16"/>
  <c r="I104" i="15"/>
  <c r="F107"/>
  <c r="K85" i="16"/>
  <c r="N85" s="1"/>
  <c r="I109" i="15"/>
  <c r="I110" s="1"/>
  <c r="H110"/>
  <c r="I117"/>
  <c r="E95" i="16"/>
  <c r="N95" s="1"/>
  <c r="F122" i="15"/>
  <c r="I120"/>
  <c r="E100" i="16"/>
  <c r="N100" s="1"/>
  <c r="I127" i="15"/>
  <c r="F129"/>
  <c r="E103" i="16"/>
  <c r="N103" s="1"/>
  <c r="I131" i="15"/>
  <c r="I133" s="1"/>
  <c r="F133"/>
  <c r="S134"/>
  <c r="AH148"/>
  <c r="AH149" s="1"/>
  <c r="AK135"/>
  <c r="AK139"/>
  <c r="AI148"/>
  <c r="AI149" s="1"/>
  <c r="I152"/>
  <c r="F155"/>
  <c r="F158"/>
  <c r="I157"/>
  <c r="I158" s="1"/>
  <c r="I160"/>
  <c r="E134" i="16"/>
  <c r="N134" s="1"/>
  <c r="I172" i="15"/>
  <c r="I195"/>
  <c r="I206"/>
  <c r="I219"/>
  <c r="F235"/>
  <c r="E188" i="16"/>
  <c r="N188" s="1"/>
  <c r="I237" i="15"/>
  <c r="E190" i="16"/>
  <c r="N190" s="1"/>
  <c r="I239" i="15"/>
  <c r="E192" i="16"/>
  <c r="N192" s="1"/>
  <c r="I241" i="15"/>
  <c r="E194" i="16"/>
  <c r="N194" s="1"/>
  <c r="I243" i="15"/>
  <c r="E196" i="16"/>
  <c r="N196" s="1"/>
  <c r="I245" i="15"/>
  <c r="E198" i="16"/>
  <c r="N198" s="1"/>
  <c r="I247" i="15"/>
  <c r="E200" i="16"/>
  <c r="N200" s="1"/>
  <c r="I249" i="15"/>
  <c r="E204" i="16"/>
  <c r="N204" s="1"/>
  <c r="I253" i="15"/>
  <c r="F268"/>
  <c r="S257"/>
  <c r="F269"/>
  <c r="S258"/>
  <c r="F270"/>
  <c r="S259"/>
  <c r="F273"/>
  <c r="S262"/>
  <c r="F265"/>
  <c r="F267"/>
  <c r="S268"/>
  <c r="S269"/>
  <c r="S270"/>
  <c r="F271"/>
  <c r="P274"/>
  <c r="F276"/>
  <c r="I279"/>
  <c r="E229" i="16"/>
  <c r="N229" s="1"/>
  <c r="I280" i="15"/>
  <c r="E230" i="16"/>
  <c r="N230" s="1"/>
  <c r="I281" i="15"/>
  <c r="F282"/>
  <c r="E238" i="16"/>
  <c r="I289" i="15"/>
  <c r="E240" i="16"/>
  <c r="N240" s="1"/>
  <c r="I291" i="15"/>
  <c r="E242" i="16"/>
  <c r="N242" s="1"/>
  <c r="I293" i="15"/>
  <c r="E244" i="16"/>
  <c r="N244" s="1"/>
  <c r="I295" i="15"/>
  <c r="E246" i="16"/>
  <c r="N246" s="1"/>
  <c r="I297" i="15"/>
  <c r="I299"/>
  <c r="E248" i="16"/>
  <c r="N248" s="1"/>
  <c r="I303" i="15"/>
  <c r="E252" i="16"/>
  <c r="N252" s="1"/>
  <c r="F305" i="15"/>
  <c r="F306" s="1"/>
  <c r="F255" i="16"/>
  <c r="F261" s="1"/>
  <c r="E91"/>
  <c r="E110"/>
  <c r="N110" s="1"/>
  <c r="K112"/>
  <c r="N112" s="1"/>
  <c r="E126"/>
  <c r="N126" s="1"/>
  <c r="E202"/>
  <c r="N202" s="1"/>
  <c r="E228"/>
  <c r="N228" s="1"/>
  <c r="J34" i="4"/>
  <c r="J35" s="1"/>
  <c r="I10" i="15"/>
  <c r="I11"/>
  <c r="I12"/>
  <c r="I13"/>
  <c r="I14"/>
  <c r="I21"/>
  <c r="I22"/>
  <c r="I23"/>
  <c r="I24"/>
  <c r="I25"/>
  <c r="E19" i="16"/>
  <c r="N19" s="1"/>
  <c r="I27" i="15"/>
  <c r="E34" i="16"/>
  <c r="N34" s="1"/>
  <c r="I50" i="15"/>
  <c r="E36" i="16"/>
  <c r="N36" s="1"/>
  <c r="I52" i="15"/>
  <c r="O61" i="16"/>
  <c r="E64"/>
  <c r="N64" s="1"/>
  <c r="I82" i="15"/>
  <c r="H102"/>
  <c r="E83" i="16"/>
  <c r="N83" s="1"/>
  <c r="I106" i="15"/>
  <c r="F110"/>
  <c r="I112"/>
  <c r="I113"/>
  <c r="I128"/>
  <c r="AQ148"/>
  <c r="AQ149" s="1"/>
  <c r="AT134"/>
  <c r="AS148"/>
  <c r="AS149" s="1"/>
  <c r="Y148"/>
  <c r="AA148"/>
  <c r="F139"/>
  <c r="E113" i="16"/>
  <c r="N113" s="1"/>
  <c r="I142" i="15"/>
  <c r="AK143"/>
  <c r="I151"/>
  <c r="E123" i="16"/>
  <c r="N123" s="1"/>
  <c r="I154" i="15"/>
  <c r="H155"/>
  <c r="H162"/>
  <c r="I164"/>
  <c r="I165" s="1"/>
  <c r="I167"/>
  <c r="H169"/>
  <c r="F173"/>
  <c r="I173" s="1"/>
  <c r="E186" i="16"/>
  <c r="N186" s="1"/>
  <c r="I234" i="15"/>
  <c r="H235"/>
  <c r="E189" i="16"/>
  <c r="N189" s="1"/>
  <c r="I238" i="15"/>
  <c r="E193" i="16"/>
  <c r="N193" s="1"/>
  <c r="I242" i="15"/>
  <c r="E195" i="16"/>
  <c r="N195" s="1"/>
  <c r="I244" i="15"/>
  <c r="E197" i="16"/>
  <c r="N197" s="1"/>
  <c r="I246" i="15"/>
  <c r="E199" i="16"/>
  <c r="N199" s="1"/>
  <c r="I248" i="15"/>
  <c r="E201" i="16"/>
  <c r="N201" s="1"/>
  <c r="I250" i="15"/>
  <c r="E203" i="16"/>
  <c r="N203" s="1"/>
  <c r="I252" i="15"/>
  <c r="E205" i="16"/>
  <c r="N205" s="1"/>
  <c r="I254" i="15"/>
  <c r="Q274"/>
  <c r="Q275" s="1"/>
  <c r="E207" i="16"/>
  <c r="N207" s="1"/>
  <c r="I256" i="15"/>
  <c r="E208" i="16"/>
  <c r="N208" s="1"/>
  <c r="I257" i="15"/>
  <c r="E209" i="16"/>
  <c r="N209" s="1"/>
  <c r="I258" i="15"/>
  <c r="E210" i="16"/>
  <c r="N210" s="1"/>
  <c r="I259" i="15"/>
  <c r="E211" i="16"/>
  <c r="N211" s="1"/>
  <c r="I260" i="15"/>
  <c r="F261"/>
  <c r="S264"/>
  <c r="H265"/>
  <c r="H285" s="1"/>
  <c r="H286" s="1"/>
  <c r="F266"/>
  <c r="F272"/>
  <c r="F275"/>
  <c r="E239" i="16"/>
  <c r="N239" s="1"/>
  <c r="I290" i="15"/>
  <c r="E38" i="16"/>
  <c r="N38" s="1"/>
  <c r="E42"/>
  <c r="N42" s="1"/>
  <c r="E46"/>
  <c r="N46" s="1"/>
  <c r="E50"/>
  <c r="N50" s="1"/>
  <c r="A62"/>
  <c r="A72"/>
  <c r="E184"/>
  <c r="N184" s="1"/>
  <c r="E191"/>
  <c r="N191" s="1"/>
  <c r="E206"/>
  <c r="N206" s="1"/>
  <c r="E250"/>
  <c r="N250" s="1"/>
  <c r="I46" i="15"/>
  <c r="F91"/>
  <c r="H94"/>
  <c r="N89" i="16"/>
  <c r="F115" i="15"/>
  <c r="I115" s="1"/>
  <c r="H118"/>
  <c r="I118" s="1"/>
  <c r="I137"/>
  <c r="I141"/>
  <c r="F162"/>
  <c r="F180"/>
  <c r="F202"/>
  <c r="F222"/>
  <c r="F223" s="1"/>
  <c r="F227"/>
  <c r="G265"/>
  <c r="E241" i="16"/>
  <c r="N241" s="1"/>
  <c r="I292" i="15"/>
  <c r="E243" i="16"/>
  <c r="N243" s="1"/>
  <c r="I294" i="15"/>
  <c r="E245" i="16"/>
  <c r="N245" s="1"/>
  <c r="I296" i="15"/>
  <c r="E247" i="16"/>
  <c r="N247" s="1"/>
  <c r="I298" i="15"/>
  <c r="E249" i="16"/>
  <c r="N249" s="1"/>
  <c r="I300" i="15"/>
  <c r="E251" i="16"/>
  <c r="N251" s="1"/>
  <c r="I302" i="15"/>
  <c r="E253" i="16"/>
  <c r="I304" i="15"/>
  <c r="N29" i="16"/>
  <c r="L317" i="4" l="1"/>
  <c r="I223" i="15"/>
  <c r="I143"/>
  <c r="Y275"/>
  <c r="AB275" s="1"/>
  <c r="I235"/>
  <c r="E21" i="14"/>
  <c r="E23" s="1"/>
  <c r="I277" i="15"/>
  <c r="L585" i="4"/>
  <c r="L586" s="1"/>
  <c r="E232" i="16"/>
  <c r="N232" s="1"/>
  <c r="I102" i="15"/>
  <c r="S138"/>
  <c r="S142"/>
  <c r="S140"/>
  <c r="P148"/>
  <c r="P149" s="1"/>
  <c r="R148"/>
  <c r="R149" s="1"/>
  <c r="H186" s="1"/>
  <c r="H187" s="1"/>
  <c r="H192" s="1"/>
  <c r="S144"/>
  <c r="I139"/>
  <c r="H262"/>
  <c r="S146"/>
  <c r="I169"/>
  <c r="I215"/>
  <c r="I216" s="1"/>
  <c r="S141"/>
  <c r="S137"/>
  <c r="S136"/>
  <c r="S135"/>
  <c r="G134"/>
  <c r="B18" i="1"/>
  <c r="I162" i="15"/>
  <c r="AT148"/>
  <c r="I222"/>
  <c r="I122"/>
  <c r="I84"/>
  <c r="E39" i="11"/>
  <c r="F5"/>
  <c r="S172" i="15"/>
  <c r="I189"/>
  <c r="I191" s="1"/>
  <c r="G263" i="16"/>
  <c r="E96" i="17"/>
  <c r="C53" i="8"/>
  <c r="F68" i="2"/>
  <c r="E67"/>
  <c r="F65"/>
  <c r="C64"/>
  <c r="F64" s="1"/>
  <c r="F14"/>
  <c r="C86" i="1"/>
  <c r="C84"/>
  <c r="D48" i="2"/>
  <c r="D41" s="1"/>
  <c r="D13" s="1"/>
  <c r="D77" s="1"/>
  <c r="E34"/>
  <c r="E263" i="16"/>
  <c r="C96" i="17"/>
  <c r="B10" i="1" s="1"/>
  <c r="C41" i="2"/>
  <c r="F37"/>
  <c r="F34" s="1"/>
  <c r="C34"/>
  <c r="C13" s="1"/>
  <c r="C45" i="1"/>
  <c r="C88"/>
  <c r="E6" i="2"/>
  <c r="F6" s="1"/>
  <c r="F71"/>
  <c r="F70" s="1"/>
  <c r="C70"/>
  <c r="C69" s="1"/>
  <c r="I263" i="16"/>
  <c r="G96" i="17"/>
  <c r="B12" i="1" s="1"/>
  <c r="I4" i="18"/>
  <c r="I93" i="17"/>
  <c r="L93" s="1"/>
  <c r="C21" i="18"/>
  <c r="L263" i="16"/>
  <c r="J96" i="17"/>
  <c r="F38" i="2"/>
  <c r="G259" i="16"/>
  <c r="B21" i="1"/>
  <c r="I230" i="15"/>
  <c r="L430" i="4"/>
  <c r="I129" i="15"/>
  <c r="H134"/>
  <c r="Q148"/>
  <c r="Q149" s="1"/>
  <c r="G186" s="1"/>
  <c r="G187" s="1"/>
  <c r="G192" s="1"/>
  <c r="I91"/>
  <c r="F37" i="11"/>
  <c r="N253" i="16"/>
  <c r="G214"/>
  <c r="G255" s="1"/>
  <c r="G285" i="15"/>
  <c r="G286" s="1"/>
  <c r="I275"/>
  <c r="E224" i="16"/>
  <c r="N224" s="1"/>
  <c r="I266" i="15"/>
  <c r="E215" i="16"/>
  <c r="N215" s="1"/>
  <c r="I15" i="15"/>
  <c r="I16" s="1"/>
  <c r="I17" s="1"/>
  <c r="I305"/>
  <c r="I306" s="1"/>
  <c r="I282"/>
  <c r="E231" i="16"/>
  <c r="N231" s="1"/>
  <c r="E225"/>
  <c r="N225" s="1"/>
  <c r="I276" i="15"/>
  <c r="I271"/>
  <c r="E220" i="16"/>
  <c r="N220" s="1"/>
  <c r="E216"/>
  <c r="N216" s="1"/>
  <c r="I267" i="15"/>
  <c r="I261"/>
  <c r="AK149"/>
  <c r="F134"/>
  <c r="I134" s="1"/>
  <c r="A84" i="16"/>
  <c r="N81"/>
  <c r="K255"/>
  <c r="K261" s="1"/>
  <c r="A53"/>
  <c r="N33"/>
  <c r="F203" i="15"/>
  <c r="I202"/>
  <c r="I203" s="1"/>
  <c r="E221" i="16"/>
  <c r="N221" s="1"/>
  <c r="I272" i="15"/>
  <c r="F262"/>
  <c r="I155"/>
  <c r="AT149"/>
  <c r="I28"/>
  <c r="I29" s="1"/>
  <c r="I30" s="1"/>
  <c r="N238" i="16"/>
  <c r="E254"/>
  <c r="N254" s="1"/>
  <c r="S274" i="15"/>
  <c r="P275"/>
  <c r="S275" s="1"/>
  <c r="E214" i="16"/>
  <c r="N214" s="1"/>
  <c r="I265" i="15"/>
  <c r="F285"/>
  <c r="F286" s="1"/>
  <c r="E222" i="16"/>
  <c r="N222" s="1"/>
  <c r="I273" i="15"/>
  <c r="E219" i="16"/>
  <c r="N219" s="1"/>
  <c r="I270" i="15"/>
  <c r="E218" i="16"/>
  <c r="N218" s="1"/>
  <c r="I269" i="15"/>
  <c r="E217" i="16"/>
  <c r="N217" s="1"/>
  <c r="I268" i="15"/>
  <c r="O211" i="16"/>
  <c r="AK148" i="15"/>
  <c r="I107"/>
  <c r="A79" i="16"/>
  <c r="N78"/>
  <c r="A66"/>
  <c r="N63"/>
  <c r="I69" i="15"/>
  <c r="A20" i="16"/>
  <c r="N255"/>
  <c r="E255"/>
  <c r="G21" i="14" l="1"/>
  <c r="AB184" i="15"/>
  <c r="S148"/>
  <c r="S149"/>
  <c r="I186" s="1"/>
  <c r="K177" s="1"/>
  <c r="F186"/>
  <c r="F187" s="1"/>
  <c r="F192" s="1"/>
  <c r="F307" s="1"/>
  <c r="F308" s="1"/>
  <c r="H307"/>
  <c r="H308" s="1"/>
  <c r="AT151"/>
  <c r="I262"/>
  <c r="G261" i="16"/>
  <c r="B17" i="1" s="1"/>
  <c r="N263" i="16"/>
  <c r="L96" i="17"/>
  <c r="M94"/>
  <c r="C77" i="2"/>
  <c r="I21" i="18"/>
  <c r="L4"/>
  <c r="L21" s="1"/>
  <c r="F69" i="2"/>
  <c r="C46" i="1" s="1"/>
  <c r="C89"/>
  <c r="C78" s="1"/>
  <c r="E66" i="2"/>
  <c r="F66" s="1"/>
  <c r="C37" i="1" s="1"/>
  <c r="C36" s="1"/>
  <c r="F67" i="2"/>
  <c r="G307" i="15"/>
  <c r="G308" s="1"/>
  <c r="K263" i="16"/>
  <c r="I96" i="17"/>
  <c r="B9" i="1"/>
  <c r="B8" s="1"/>
  <c r="E13" i="2"/>
  <c r="E77" s="1"/>
  <c r="F48"/>
  <c r="E93" i="12"/>
  <c r="L433" i="4"/>
  <c r="I285" i="15"/>
  <c r="I286" s="1"/>
  <c r="E257" i="16"/>
  <c r="B20" i="1" s="1"/>
  <c r="B19" s="1"/>
  <c r="N265" i="16"/>
  <c r="E264"/>
  <c r="N257"/>
  <c r="N259" s="1"/>
  <c r="N261" s="1"/>
  <c r="L87" i="4"/>
  <c r="I87"/>
  <c r="K87"/>
  <c r="J87"/>
  <c r="E144" i="16" l="1"/>
  <c r="N144" s="1"/>
  <c r="I187" i="15"/>
  <c r="I192" s="1"/>
  <c r="I307" s="1"/>
  <c r="I308" s="1"/>
  <c r="E259" i="16"/>
  <c r="E261" s="1"/>
  <c r="B16" i="1" s="1"/>
  <c r="B15" s="1"/>
  <c r="B14" s="1"/>
  <c r="B23" s="1"/>
  <c r="B25" s="1"/>
  <c r="C43"/>
  <c r="F41" i="2"/>
  <c r="C41" i="1"/>
  <c r="C35" s="1"/>
  <c r="D35" s="1"/>
  <c r="F13" i="2"/>
  <c r="F77" s="1"/>
  <c r="F81" s="1"/>
  <c r="K638" i="4"/>
  <c r="I638"/>
  <c r="L638"/>
  <c r="J638"/>
</calcChain>
</file>

<file path=xl/sharedStrings.xml><?xml version="1.0" encoding="utf-8"?>
<sst xmlns="http://schemas.openxmlformats.org/spreadsheetml/2006/main" count="5139" uniqueCount="1186">
  <si>
    <t>I ОПШТИ ДЕО</t>
  </si>
  <si>
    <t>A. РАЧУН ПРИХОДА И ПРИМАЊА РАСХОДИ И ИЗДАТАКА</t>
  </si>
  <si>
    <t>План</t>
  </si>
  <si>
    <t>ОПИС</t>
  </si>
  <si>
    <t>Б. РАЧУН ФИНАНСИРАЊА</t>
  </si>
  <si>
    <t>Примања од задуживања</t>
  </si>
  <si>
    <t>Примања од продаје финансијске имовине</t>
  </si>
  <si>
    <t>Издаци за отплату главнице дуга</t>
  </si>
  <si>
    <t xml:space="preserve">         Приходи и примања, расходи и издаци буџета утврђени су у следећим износима</t>
  </si>
  <si>
    <t>УКУПНИ ПРИХОДИ И ПРИМАЊА ОД ПРОДАЈЕ НЕФИНАНСИЈСКЕ ИМОВИНЕ</t>
  </si>
  <si>
    <t>УКУПНИ РАСХОДИ И ИЗДАЦИ ЗА НАБАВКУ НЕФИНАНСИЈСКЕ И ФИНАНСИЈСКЕ ИМОВИНЕ</t>
  </si>
  <si>
    <t>1.Текући расходи</t>
  </si>
  <si>
    <t>2. Трансфери</t>
  </si>
  <si>
    <t>5. Издаци за набавку финансијске имовине (осим 6211)</t>
  </si>
  <si>
    <t>ПРИМАЊА ОД ПРОДАЈЕ ФИНАНСИЈСКЕ ИМОВИНЕ И ЗАДУЖИВАЊА</t>
  </si>
  <si>
    <t>1. Примања по основу отплате кредита и продаје финансијске имовне</t>
  </si>
  <si>
    <t>2. Задуживање</t>
  </si>
  <si>
    <t>ОТПЛАТА ДУГА И НАБАВКА ФИНАНСИЈСКЕ ИМОВИНЕ</t>
  </si>
  <si>
    <t>3. Отплата дуга</t>
  </si>
  <si>
    <t>4. Набавка финансијске имовине</t>
  </si>
  <si>
    <t>731+732</t>
  </si>
  <si>
    <t>48+49</t>
  </si>
  <si>
    <t>Економска класификација</t>
  </si>
  <si>
    <t>Средства из буџета</t>
  </si>
  <si>
    <t>Сопствена средства</t>
  </si>
  <si>
    <t>Остали извори</t>
  </si>
  <si>
    <t>Капитал</t>
  </si>
  <si>
    <t>ТЕКУЋИ ПРИХОДИ</t>
  </si>
  <si>
    <t>Порези</t>
  </si>
  <si>
    <t>Порези на доходак и капиталне добитке које плаћају физичка лица</t>
  </si>
  <si>
    <t>Порез на зараде</t>
  </si>
  <si>
    <t>Порез на приходе од самосталних делатности</t>
  </si>
  <si>
    <t>Порез на приходе од имовине</t>
  </si>
  <si>
    <t>Порез на друге приходе</t>
  </si>
  <si>
    <t>Порез на имовину</t>
  </si>
  <si>
    <t>Порез на наслеђе и поклон</t>
  </si>
  <si>
    <t>Порез на капиталне трансакције</t>
  </si>
  <si>
    <t>Порез на добра и услуге</t>
  </si>
  <si>
    <t>Накнада за промену намене обрадивог пољопривредног земљишта</t>
  </si>
  <si>
    <t>Боравишна такса</t>
  </si>
  <si>
    <t>Посебна накнада за заштиту и унапређење животне средине</t>
  </si>
  <si>
    <t>Други порези</t>
  </si>
  <si>
    <t>Комунална такса на фирму</t>
  </si>
  <si>
    <t>Трансфери од других нивоа власти</t>
  </si>
  <si>
    <t>Приход од имовине</t>
  </si>
  <si>
    <t>Накнада за коришћење грађевинског земљишта</t>
  </si>
  <si>
    <t>Приход од продаје добара и услуга</t>
  </si>
  <si>
    <t>Општинске административне таксе</t>
  </si>
  <si>
    <t>Приходи индиректних корисника буџетских средстава</t>
  </si>
  <si>
    <t>Новчане казне и одузета имовинска корист</t>
  </si>
  <si>
    <t>Добровољни трансфери од физичких и правних лица</t>
  </si>
  <si>
    <t>Мешовити и неодређени приходи</t>
  </si>
  <si>
    <t>Мешовити и неодређени приходи у корист нивоа општина</t>
  </si>
  <si>
    <t>Меморандумске ставке за рефундацију расхода</t>
  </si>
  <si>
    <t>Примања од продаје непокретности</t>
  </si>
  <si>
    <t>Примања од продаје нефинансијске имовине</t>
  </si>
  <si>
    <t>Укупно</t>
  </si>
  <si>
    <t>Приход од продаје добара и услуга од стране тржишних организација</t>
  </si>
  <si>
    <t>Расходи за запослене</t>
  </si>
  <si>
    <t>Текући расходи</t>
  </si>
  <si>
    <t>Плате, додаци и накнаде запослених ( зараде)</t>
  </si>
  <si>
    <t>Социјални доприноси на терет послодавца</t>
  </si>
  <si>
    <t>Накнаде у натури</t>
  </si>
  <si>
    <t>Социјална давања запосленима</t>
  </si>
  <si>
    <t>Наканаде трошкова за запослене</t>
  </si>
  <si>
    <t>Награде запосленима и остали посевни расходи</t>
  </si>
  <si>
    <t>Стални трошкови</t>
  </si>
  <si>
    <t>Коришћење роба и услуга</t>
  </si>
  <si>
    <t>Трошкови путовања</t>
  </si>
  <si>
    <t>Услуге по уговору</t>
  </si>
  <si>
    <t>Специјализоване услуге</t>
  </si>
  <si>
    <t>Текуће поправке и одржавање</t>
  </si>
  <si>
    <t>Материјал</t>
  </si>
  <si>
    <t>1/0</t>
  </si>
  <si>
    <t>Плате и додаци запосленима</t>
  </si>
  <si>
    <t xml:space="preserve">Oтплата домаћих камата и пратећи трошкови задуживања </t>
  </si>
  <si>
    <t>Отплата домаћих камата</t>
  </si>
  <si>
    <t>Субвенције</t>
  </si>
  <si>
    <t>Субвенције јавним нефинансијским предузећима и организацијама</t>
  </si>
  <si>
    <t>Донације дотације и трансфери</t>
  </si>
  <si>
    <t>Трансфери осталим нивоима власти</t>
  </si>
  <si>
    <t>Остале донације, дотације и трансфери</t>
  </si>
  <si>
    <t>Наканаде за социјалну заштиту из буџета</t>
  </si>
  <si>
    <t>Донације невладиним организацијама</t>
  </si>
  <si>
    <t>Порези, обавезне таксе и казне</t>
  </si>
  <si>
    <t>Новчане казне и пенали по решењу судова</t>
  </si>
  <si>
    <t>Накнада штете за повреде или штету насталу услед елементарних непогода</t>
  </si>
  <si>
    <t>Наканада штете за повреде или штету нанету од стране државних органа</t>
  </si>
  <si>
    <t>Социјално осигурање и социјална заштита</t>
  </si>
  <si>
    <t>Остали расходи</t>
  </si>
  <si>
    <t>Административни трансфери из буџета од директних буџетскиџ корисника индиректним буџетским корисницима или између буџетских корисника на истом нивоу и средства резерве</t>
  </si>
  <si>
    <t>Средства резерве</t>
  </si>
  <si>
    <t>Основна средства</t>
  </si>
  <si>
    <t>Зграде и грађевински објекти</t>
  </si>
  <si>
    <t>Машине и опрема</t>
  </si>
  <si>
    <t>Нематеријална имовина</t>
  </si>
  <si>
    <t>Отплата главинце домаћим кредиторима</t>
  </si>
  <si>
    <t>Отплата главнице</t>
  </si>
  <si>
    <t>Издаци за нефинансијску имовину</t>
  </si>
  <si>
    <t>Назив</t>
  </si>
  <si>
    <t>Залихе</t>
  </si>
  <si>
    <t>Залихе робе за даљу продају</t>
  </si>
  <si>
    <t>Природна имовина</t>
  </si>
  <si>
    <t>Земљиште</t>
  </si>
  <si>
    <t>Пратећи трошкови задуживања</t>
  </si>
  <si>
    <t>Други приходи</t>
  </si>
  <si>
    <t>Донације и трансфери</t>
  </si>
  <si>
    <t>2/0</t>
  </si>
  <si>
    <t>3/0</t>
  </si>
  <si>
    <t>4/0</t>
  </si>
  <si>
    <t>5/0</t>
  </si>
  <si>
    <t xml:space="preserve"> Укупно за главу 1.01 СКУПШТИНА ОПШТИНЕ</t>
  </si>
  <si>
    <t>Укупно за раздео 1 СКУПШТИНА ОПШТИНЕ</t>
  </si>
  <si>
    <t>Раздео 2 ПРЕДСЕДНИК И ВЕЋЕ</t>
  </si>
  <si>
    <t>Глава  2.01  ПРЕДСЕДНИК И ВЕЋЕ</t>
  </si>
  <si>
    <t>6/0</t>
  </si>
  <si>
    <t>7/0</t>
  </si>
  <si>
    <t>8/0</t>
  </si>
  <si>
    <t>9/0</t>
  </si>
  <si>
    <t>10/0</t>
  </si>
  <si>
    <t>Накнаде за запослене</t>
  </si>
  <si>
    <t>11/0</t>
  </si>
  <si>
    <t>12/0</t>
  </si>
  <si>
    <t>13/0</t>
  </si>
  <si>
    <t>Накнаде за социјалну заштиту из буџета</t>
  </si>
  <si>
    <t>Укупно за главу 2.01. ПРЕДСЕДНИК И ВЕЋЕ</t>
  </si>
  <si>
    <t>Укупно за раздео 2 ПРЕДСЕДНИК И ВЕЋЕ</t>
  </si>
  <si>
    <t>Раздео 3 ОПШТИНСКА УПРАВА</t>
  </si>
  <si>
    <t>Глава 3.01. ОПШТИНСКА УПРАВА</t>
  </si>
  <si>
    <t>14/0</t>
  </si>
  <si>
    <t>15/0</t>
  </si>
  <si>
    <t>16/0</t>
  </si>
  <si>
    <t>18/0</t>
  </si>
  <si>
    <t>19/0</t>
  </si>
  <si>
    <t>20/0</t>
  </si>
  <si>
    <t>21/0</t>
  </si>
  <si>
    <t>22/0</t>
  </si>
  <si>
    <t>23/0</t>
  </si>
  <si>
    <t>24/0</t>
  </si>
  <si>
    <t>25/0</t>
  </si>
  <si>
    <t>26/0</t>
  </si>
  <si>
    <t>27/0</t>
  </si>
  <si>
    <t>28/0</t>
  </si>
  <si>
    <t>29/0</t>
  </si>
  <si>
    <t>30/0</t>
  </si>
  <si>
    <t>Накнаде штета за повреде или штету нанету од стране државних органа</t>
  </si>
  <si>
    <t>31/0</t>
  </si>
  <si>
    <t>32/0</t>
  </si>
  <si>
    <t>33/0</t>
  </si>
  <si>
    <t>41/0</t>
  </si>
  <si>
    <t>Укупно за главу 3.01 ОПШТИНСКА УПРАВА</t>
  </si>
  <si>
    <t>090</t>
  </si>
  <si>
    <t>Укупно за функ. Кл.  912 ОШ Д.ТУЦОВИЋ</t>
  </si>
  <si>
    <t>Плате,додаци и накнаде запослених</t>
  </si>
  <si>
    <t>Накнаде трошкова за запослене</t>
  </si>
  <si>
    <t>Накнаде запосленима и остали посебни расходи</t>
  </si>
  <si>
    <t>87/0</t>
  </si>
  <si>
    <t>Порези,обавезне таксе,казне и пенали</t>
  </si>
  <si>
    <t>107/0</t>
  </si>
  <si>
    <t>911</t>
  </si>
  <si>
    <t>Негативне курсне разлике</t>
  </si>
  <si>
    <t>Остале дотације и трансфери</t>
  </si>
  <si>
    <t>620</t>
  </si>
  <si>
    <t>131/0</t>
  </si>
  <si>
    <t>132/0</t>
  </si>
  <si>
    <t>134/0</t>
  </si>
  <si>
    <t>135/0</t>
  </si>
  <si>
    <t>137/0</t>
  </si>
  <si>
    <t>138/0</t>
  </si>
  <si>
    <t>139/0</t>
  </si>
  <si>
    <t>140/0</t>
  </si>
  <si>
    <t>146/0</t>
  </si>
  <si>
    <t>152/0</t>
  </si>
  <si>
    <t>156/0</t>
  </si>
  <si>
    <t>158/0</t>
  </si>
  <si>
    <t>162/0</t>
  </si>
  <si>
    <t>165/0</t>
  </si>
  <si>
    <t>166/0</t>
  </si>
  <si>
    <t>169/0</t>
  </si>
  <si>
    <t>170/0</t>
  </si>
  <si>
    <t>176/0</t>
  </si>
  <si>
    <t>177/0</t>
  </si>
  <si>
    <t>Укупно за раздео 3 ОПШТИНСКА УПРАВА</t>
  </si>
  <si>
    <t>Функ. Кл.  912  - ОСНОВНО ОБРАЗОВАЊЕ</t>
  </si>
  <si>
    <t>Глава 1.01. СКУПШТИНА ОПШТИНЕ</t>
  </si>
  <si>
    <t>Функц.кл. 110 - извршни и законодавни органи</t>
  </si>
  <si>
    <t>Укупно за функц. кл. 110 извршни и законодавни органи</t>
  </si>
  <si>
    <t>Укупно за функ.кл.  912 основно образовање</t>
  </si>
  <si>
    <t>Укупно за функ.кл. 820 услуге културе</t>
  </si>
  <si>
    <t>Функц.кл. 820   услуге културе</t>
  </si>
  <si>
    <t>Укупно за функ.кл. 160 опште јавне услуге</t>
  </si>
  <si>
    <t>Укупно за функц.кл. 620 развој заједнице</t>
  </si>
  <si>
    <t>Укупно за функц.кл. 810 услуге спорта и рекреације</t>
  </si>
  <si>
    <t>Укупно за  БУЏЕТ ОПШТИНЕ ЛАЈКОВАЦ</t>
  </si>
  <si>
    <t>УКУПНО</t>
  </si>
  <si>
    <t>Опис</t>
  </si>
  <si>
    <t>Глава</t>
  </si>
  <si>
    <t>Функционална класификација</t>
  </si>
  <si>
    <t>Позиција</t>
  </si>
  <si>
    <t>Функц. Кл. 040 ПОРОДИЦА И ДЕЦА</t>
  </si>
  <si>
    <t>040</t>
  </si>
  <si>
    <t>Укупно за функ.кл. 040 ПОРОДИЦА И ДЕЦА</t>
  </si>
  <si>
    <t>Функц. кл. 130 -Oпште услуге</t>
  </si>
  <si>
    <t>Укупно за функц.кл.130 Опште услуге</t>
  </si>
  <si>
    <t>Функц.кл.170 Трансакције везане за јавни дуг</t>
  </si>
  <si>
    <t>Укупно за функц. кл. 170 Трансакције везане за јавни дуг</t>
  </si>
  <si>
    <t>Укупно за функ.кл. 360 ЈАВНИ РЕД И БЕЗБЕДНОСТ НЕКЛ.НА ДРУГОМ МЕСТУ</t>
  </si>
  <si>
    <t>Функц.кл. 412 ОПШТИ ПОСЛОВИ ПО ПИТАЊУ РАДА</t>
  </si>
  <si>
    <t>Функц.кл. 360 ЈАВНИ РЕД И БЕЗБЕДНОСТ НЕКЛАСИФИКОВАНИ НА ДРУГОМ МЕСТУ</t>
  </si>
  <si>
    <t>Функц.кл. 560 ЗАШТИТА ЖИВОТНЕ СРЕДИНЕ НЕКЛАСИФИКОВАНА НА ДРУГОМ МЕСТУ</t>
  </si>
  <si>
    <t>Функц. Кл. 912  ОСНОВНО ОБРАЗОВАЊЕ</t>
  </si>
  <si>
    <t>Функц. кл.  920 СРЕДЊЕ ОБРАЗОВАЊЕ</t>
  </si>
  <si>
    <t>Глава 3.07  ГРАДСКА БИБЛИОТЕКА</t>
  </si>
  <si>
    <t>Укупно за функ.кл.  920 средње образовање</t>
  </si>
  <si>
    <t>Функц.кл. 820  УСЛУГЕ КУЛТУРЕ</t>
  </si>
  <si>
    <t>Укупно за главу  3.07 ГРАДСКА БИБЛИОТЕКА</t>
  </si>
  <si>
    <t>Глава  3.08  КУЛТУРНИ ЦЕНТАР</t>
  </si>
  <si>
    <t>Укупно за главу 3.08 КУЛТУРНИ ЦЕНТАР</t>
  </si>
  <si>
    <t>Глава 3.09 ДЕЧИЈИ ВРТИЋ ЛЕПТИРИЋ</t>
  </si>
  <si>
    <t>Укупно за функ.кл. 820 УСЛУГЕ КУЛТУРЕ</t>
  </si>
  <si>
    <t>Функц.кл. 911 ПРЕДШКОЛСКО ОБРАЗОВАЊЕ</t>
  </si>
  <si>
    <t>Функц.кл. 160 ОПШТЕ ЈАВНЕ УСЛУГЕ</t>
  </si>
  <si>
    <t>Функ.кл. 360 ЈАВНИ РЕД И БЕЗБЕДНОСТ НЕКЛАСИФИКОВАНИ НА ДРУГОМ МЕСТУ</t>
  </si>
  <si>
    <t>360</t>
  </si>
  <si>
    <t>Укупно за функц.кл. 360 ЈАВНИ РЕД И БЕЗБЕДНОСТ НЕКЛ.НА ДРУГОМ МЕСТУ</t>
  </si>
  <si>
    <t>Функц.кл. 620 РАЗВОЈ ЗАЈЕДНИЦЕ</t>
  </si>
  <si>
    <t>Функц.кл. 421 ПОЉОПРИВРЕДА</t>
  </si>
  <si>
    <t>Функц.кл. 810  УСЛУГЕ СПОРТА И РЕКРЕАЦИЈЕ</t>
  </si>
  <si>
    <t>Функц.кл.  830 УСЛУГЕ ЕМИТОВАЊА И ШТАМПАЊА</t>
  </si>
  <si>
    <t>Укупно за функ.кл  830 Услуге емитовања и штампања</t>
  </si>
  <si>
    <t>Функц.кл. 473  ТУРИЗАМ</t>
  </si>
  <si>
    <t>Функц.кл. 820 УСЛУГЕ КУЛТУРЕ</t>
  </si>
  <si>
    <t>НАЗИВ</t>
  </si>
  <si>
    <t>Порез на приходе од осигурања лица</t>
  </si>
  <si>
    <t>Комунална такса за држање моторних,друмских и прикључних возила</t>
  </si>
  <si>
    <t>Наканда од емисије SO2,NO2,прашкастих материја и одложеног отпада</t>
  </si>
  <si>
    <t>Текући трансфери од других нивоа власти у корист нивоа општина</t>
  </si>
  <si>
    <t>Капитални наменски трансфери,у ужем смислу,од републике у корист нивоа општина</t>
  </si>
  <si>
    <t>Камате на средства консолидованог рачуна трезора општина</t>
  </si>
  <si>
    <t>Накнада за коришћење минералних сировина и геотермалних ресурса</t>
  </si>
  <si>
    <t>Накнада по основу конверзије права коришћења у право својинеу корист нивоа општина</t>
  </si>
  <si>
    <t>Накнада за уређивање грађевинског земљишта</t>
  </si>
  <si>
    <t>Приходи општинских органа од споредне продаје добара и услуга које врше државне нетржишне јединице</t>
  </si>
  <si>
    <t>Приходи од новчаних казни за  прекршаје,предвиђене прописима о безбедности саобраћаја на путевима</t>
  </si>
  <si>
    <t>Приходи од новчаних казни за прекршаје у корист нивоа општина</t>
  </si>
  <si>
    <t>Капитални добровољни трансфери од физичких и правних лица</t>
  </si>
  <si>
    <t>Примања од продаје залиха</t>
  </si>
  <si>
    <t>Примања од продаје робе за даљу продају у корист нивоа општина</t>
  </si>
  <si>
    <t>2.Непорески приходи, у чему:</t>
  </si>
  <si>
    <t>-поједине врсте накнада са одређеном наменом (наменски приходи)</t>
  </si>
  <si>
    <t>3.Издаци за набавку нефинансијске имовине</t>
  </si>
  <si>
    <t xml:space="preserve"> 3.1. Отплата дуга домаћим кредиторима</t>
  </si>
  <si>
    <t xml:space="preserve"> 3.2. Отплата дуга страним кредиторима</t>
  </si>
  <si>
    <t xml:space="preserve"> 3.3. Отплата дуга по гаранцијама</t>
  </si>
  <si>
    <t xml:space="preserve"> 1.1. Порез на доходак, добит и капиталне добитке ( осим самодоприноса)</t>
  </si>
  <si>
    <t xml:space="preserve"> 1.2 Самодопринос      </t>
  </si>
  <si>
    <t xml:space="preserve"> 1.3. Порез на имовину</t>
  </si>
  <si>
    <t xml:space="preserve"> 1.4. Oстали порески приходи</t>
  </si>
  <si>
    <t xml:space="preserve"> 1.1. Расходи за запослене</t>
  </si>
  <si>
    <t xml:space="preserve"> 1.2. Коришћење роба и услуга</t>
  </si>
  <si>
    <t xml:space="preserve"> 1.3. Отплата камата</t>
  </si>
  <si>
    <t xml:space="preserve"> 1.4.  Субвенције</t>
  </si>
  <si>
    <t xml:space="preserve"> 1.5. Социјална заштита из буџета</t>
  </si>
  <si>
    <t>I)Рачун прихода и примања остварених по основу продаје нефинансијске имовине и расхода и издатака за набавку нефинанси јске имовине</t>
  </si>
  <si>
    <t>1.Укупни приходи и примања остварени по основу продаје нефинансијске имовине</t>
  </si>
  <si>
    <t>1.2.ПРИМАЊА ОД ПРОДАЈЕ НЕФИНАНСИЈСКЕ ИМОВИНЕ</t>
  </si>
  <si>
    <t>2.Укупни расходи и издаци за набавку нефинансијске имовине</t>
  </si>
  <si>
    <t>1.1 ТЕКУЋИ ПРИХОДИ у чему:</t>
  </si>
  <si>
    <t>2.1 ТЕКУЋИ РАСХОДИ, у чему:</t>
  </si>
  <si>
    <t>2.2 ИЗДАЦИ ЗА НАБАВКУ НЕФИНАНСИЈСКЕ ИМОВИНЕ у чему</t>
  </si>
  <si>
    <t>Издаци за набавку финансијске имовине (у циљу спровођења јавних политика)</t>
  </si>
  <si>
    <t>БУЏЕТСКИ СУФИЦИТ/ДЕФИЦИТ</t>
  </si>
  <si>
    <t>УКУПАН ФИСКАЛНИ СУФИЦИТ/ДЕФИЦИТ</t>
  </si>
  <si>
    <t>Неутрошена средства из ранијих година</t>
  </si>
  <si>
    <t>НЕТО ФИНАНСИРАЊЕ</t>
  </si>
  <si>
    <t>Функ. Кл. 760 ЗДРАВСТВО НЕКЛАСИФИКОВАНО НА ДРУГОМ МЕСТУ</t>
  </si>
  <si>
    <t>Укупно за функ. кл. 760 здравство</t>
  </si>
  <si>
    <t>Трансфери осталим нивоима власти-Накнаде трошкова за запослене</t>
  </si>
  <si>
    <t>69/0</t>
  </si>
  <si>
    <t>70/0</t>
  </si>
  <si>
    <t>Трансфери осталим нивоима власти-Награде,бонуси и остали посебни расходи</t>
  </si>
  <si>
    <t>71/0</t>
  </si>
  <si>
    <t>Трансфери осталим нивоима власти-Стални трошкови</t>
  </si>
  <si>
    <t>72/0</t>
  </si>
  <si>
    <t>Трансфери осталим нивоима власти-Трошкови путовања</t>
  </si>
  <si>
    <t>73/0</t>
  </si>
  <si>
    <t>Трансфери осталим нивоима власти-Услуге по уговору</t>
  </si>
  <si>
    <t>74/0</t>
  </si>
  <si>
    <t>Трансфери осталим нивоима власти-Специјализоване услуге</t>
  </si>
  <si>
    <t>75/0</t>
  </si>
  <si>
    <t>Трансфери осталим нивоима власти-Текуће поправке и одржавање</t>
  </si>
  <si>
    <t>76/0</t>
  </si>
  <si>
    <t>Трансфери осталим нивоима власти-Материјал</t>
  </si>
  <si>
    <t>Трансфери осталим нивоима власти-Наканде за социјалну заштиту из буџета</t>
  </si>
  <si>
    <t>77/0</t>
  </si>
  <si>
    <t>Трансфери осталим нивоима власти-Порези,обавезне таксе,казне и пенали</t>
  </si>
  <si>
    <t>78/0</t>
  </si>
  <si>
    <t>Трансфери осталим нивоима власти-Машине и опрема</t>
  </si>
  <si>
    <t>Трансфери осталим нивоима власти-Накнаде у натури</t>
  </si>
  <si>
    <t>34/0</t>
  </si>
  <si>
    <t>35/0</t>
  </si>
  <si>
    <t>36/0</t>
  </si>
  <si>
    <t>37/0</t>
  </si>
  <si>
    <t>38/0</t>
  </si>
  <si>
    <t>39/0</t>
  </si>
  <si>
    <t>40/0</t>
  </si>
  <si>
    <t>17/0</t>
  </si>
  <si>
    <t>Награде запосленима и остали посебни расходи</t>
  </si>
  <si>
    <t>Субвенције приватним предузећима</t>
  </si>
  <si>
    <t>66/0</t>
  </si>
  <si>
    <t>68/0</t>
  </si>
  <si>
    <t>42/0</t>
  </si>
  <si>
    <t>43/0</t>
  </si>
  <si>
    <t>83/0</t>
  </si>
  <si>
    <t>84/0</t>
  </si>
  <si>
    <t>85/0</t>
  </si>
  <si>
    <t>86/0</t>
  </si>
  <si>
    <t>88/0</t>
  </si>
  <si>
    <t>89/0</t>
  </si>
  <si>
    <t>90/0</t>
  </si>
  <si>
    <t>91/0</t>
  </si>
  <si>
    <t>92/0</t>
  </si>
  <si>
    <t>93/0</t>
  </si>
  <si>
    <t>94/0</t>
  </si>
  <si>
    <t>95/0</t>
  </si>
  <si>
    <t>96/0</t>
  </si>
  <si>
    <t>97/0</t>
  </si>
  <si>
    <t>98/0</t>
  </si>
  <si>
    <t>99/0</t>
  </si>
  <si>
    <t>100/0</t>
  </si>
  <si>
    <t>101/0</t>
  </si>
  <si>
    <t>102/0</t>
  </si>
  <si>
    <t>103/0</t>
  </si>
  <si>
    <t>104/0</t>
  </si>
  <si>
    <t>105/0</t>
  </si>
  <si>
    <t>106/0</t>
  </si>
  <si>
    <t>108/0</t>
  </si>
  <si>
    <t>109/0</t>
  </si>
  <si>
    <t>110/0</t>
  </si>
  <si>
    <t>111/0</t>
  </si>
  <si>
    <t>112/0</t>
  </si>
  <si>
    <t>113/0</t>
  </si>
  <si>
    <t>128/0</t>
  </si>
  <si>
    <t>129/0</t>
  </si>
  <si>
    <t>133/0</t>
  </si>
  <si>
    <t>136/0</t>
  </si>
  <si>
    <t>Укупно за функ.кл. 473 ТУРИЗАМ</t>
  </si>
  <si>
    <t>План средстaва буџета</t>
  </si>
  <si>
    <t xml:space="preserve"> 1.6. Остали расходи,у чему:                                                                                                                                                       -средства резерви                                                                            </t>
  </si>
  <si>
    <t xml:space="preserve"> 2.1 Задуживање код домаћих кредитора</t>
  </si>
  <si>
    <t xml:space="preserve"> 2.2 Задуживање код страних кредитора</t>
  </si>
  <si>
    <t>Функц.кл. 912 ОСНОВНО ОБРАЗОВАЊЕ</t>
  </si>
  <si>
    <t>Укупно за функ.кл. 912 ОСНОВНО ОБРАЗОВАЊЕ</t>
  </si>
  <si>
    <t>149/0</t>
  </si>
  <si>
    <t>150/0</t>
  </si>
  <si>
    <t>151/0</t>
  </si>
  <si>
    <t>153/0</t>
  </si>
  <si>
    <t>Функц.кл. 090 СОЦИЈАЛНА ЗАШТИТА</t>
  </si>
  <si>
    <t>Укупно за функ.кл. 090 СОЦИЈАЛНА ЗАШТИТА</t>
  </si>
  <si>
    <t>114/0</t>
  </si>
  <si>
    <t>115/0</t>
  </si>
  <si>
    <t>116/0</t>
  </si>
  <si>
    <t>117/0</t>
  </si>
  <si>
    <t>118/0</t>
  </si>
  <si>
    <t>119/0</t>
  </si>
  <si>
    <t>120/0</t>
  </si>
  <si>
    <t>121/0</t>
  </si>
  <si>
    <t>122/0</t>
  </si>
  <si>
    <t>123/0</t>
  </si>
  <si>
    <t>124/0</t>
  </si>
  <si>
    <t>125/0</t>
  </si>
  <si>
    <t>126/0</t>
  </si>
  <si>
    <t>127/0</t>
  </si>
  <si>
    <t>154/0</t>
  </si>
  <si>
    <t>157/0</t>
  </si>
  <si>
    <t>159/0</t>
  </si>
  <si>
    <t>160/0</t>
  </si>
  <si>
    <t>161/0</t>
  </si>
  <si>
    <t>163/0</t>
  </si>
  <si>
    <t>164/0</t>
  </si>
  <si>
    <t>167/0</t>
  </si>
  <si>
    <t>171/0</t>
  </si>
  <si>
    <t>172/0</t>
  </si>
  <si>
    <t>173/0</t>
  </si>
  <si>
    <t>174/0</t>
  </si>
  <si>
    <t>175/0</t>
  </si>
  <si>
    <t>Укупно за функ.кл. 560 Заштита зивотне средине некласификована на другом месту</t>
  </si>
  <si>
    <t>Трансфери осталим нивоима власти-Историјски архив</t>
  </si>
  <si>
    <t>Укупно за функц.кл. 412 ОПШТИ ПОСЛОВИ ПО ПИТАЊУ РАДА</t>
  </si>
  <si>
    <t>Трансфери осталим нивоима власти-Нематеријална имовина</t>
  </si>
  <si>
    <t>79/0</t>
  </si>
  <si>
    <t>80/0</t>
  </si>
  <si>
    <t>81/0</t>
  </si>
  <si>
    <t>82/0</t>
  </si>
  <si>
    <t>130/0</t>
  </si>
  <si>
    <t>143/0</t>
  </si>
  <si>
    <t>144/0</t>
  </si>
  <si>
    <t>145/0</t>
  </si>
  <si>
    <t>147/0</t>
  </si>
  <si>
    <t>148/0</t>
  </si>
  <si>
    <t>155/0</t>
  </si>
  <si>
    <t>178/0</t>
  </si>
  <si>
    <t>179/0</t>
  </si>
  <si>
    <t>180/0</t>
  </si>
  <si>
    <t>181/0</t>
  </si>
  <si>
    <t>182/0</t>
  </si>
  <si>
    <t>183/0</t>
  </si>
  <si>
    <t>184/0</t>
  </si>
  <si>
    <t>185/0</t>
  </si>
  <si>
    <t>186/0</t>
  </si>
  <si>
    <t>187/0</t>
  </si>
  <si>
    <t>189/0</t>
  </si>
  <si>
    <t>209/0</t>
  </si>
  <si>
    <t>210/0</t>
  </si>
  <si>
    <t>211/0</t>
  </si>
  <si>
    <t>214/0</t>
  </si>
  <si>
    <t>215/0</t>
  </si>
  <si>
    <t>Дотације невладиним организацијама-Заједничко јавно правобранилаштво</t>
  </si>
  <si>
    <t>Функ.кл. 330 СУДОВИ</t>
  </si>
  <si>
    <t>Функц.кл.630 ВОДОСНАБДЕВАЊЕ</t>
  </si>
  <si>
    <t>Укупно за функцију 421 ПОЉОПРИВРЕДА</t>
  </si>
  <si>
    <t>Нераспоређени вишак прихода и примања из ранијих година</t>
  </si>
  <si>
    <t>Укупно за функц.кл. 630 водоснабдевање</t>
  </si>
  <si>
    <t>Дотације невладиним организацијама-Црвени крст</t>
  </si>
  <si>
    <t>Укупно за функ.кл  912 ОСНОВНО ОБРАЗОВАЊЕ</t>
  </si>
  <si>
    <t>216/0</t>
  </si>
  <si>
    <t>217/0</t>
  </si>
  <si>
    <t>218/0</t>
  </si>
  <si>
    <t>219/0</t>
  </si>
  <si>
    <t>220/0</t>
  </si>
  <si>
    <t>221/0</t>
  </si>
  <si>
    <t>Укупно за функц кл. 560 Заштита животне средине некласификована на другом месту</t>
  </si>
  <si>
    <t>Укупно за функц.кл. 560 Заштита животне средине некласификована на другом месту</t>
  </si>
  <si>
    <t>Maшине и опрема</t>
  </si>
  <si>
    <t>Текућа  буџетска резерва</t>
  </si>
  <si>
    <t>Набавка финансијске имовине</t>
  </si>
  <si>
    <t>Редни број</t>
  </si>
  <si>
    <t>Средства из осталих извора</t>
  </si>
  <si>
    <t>ИЗДАЦИ БУЏЕТА ПО НАМЕНАМА</t>
  </si>
  <si>
    <t>Укупна средства</t>
  </si>
  <si>
    <t>Врста расхода</t>
  </si>
  <si>
    <t>структура у %</t>
  </si>
  <si>
    <t>Права из социјалног осигурања</t>
  </si>
  <si>
    <t>УПОРЕДНИ ПЛАНОВИ РАСХОДИ И ИЗДАЦИ</t>
  </si>
  <si>
    <t>Индиректни корисници</t>
  </si>
  <si>
    <t>Градска библиотека</t>
  </si>
  <si>
    <t>Предшколска установа "Лептирић"</t>
  </si>
  <si>
    <t>Месне заједнице</t>
  </si>
  <si>
    <t>ЈП "Дирекција за уређење и изградњу општине Лајковац"</t>
  </si>
  <si>
    <t>Фонд за стипендирање студената</t>
  </si>
  <si>
    <t>Туристичка организација</t>
  </si>
  <si>
    <t>Укупно за конто 411000</t>
  </si>
  <si>
    <t>Укупно за конто 412000</t>
  </si>
  <si>
    <t>Укупно за конто 413000</t>
  </si>
  <si>
    <t>463+465</t>
  </si>
  <si>
    <t xml:space="preserve"> 1.6. Остали расходи,у чему:                                                                                                                                                     </t>
  </si>
  <si>
    <t xml:space="preserve">  -средства резерви                                                                            </t>
  </si>
  <si>
    <t>Укупно за конто 414000</t>
  </si>
  <si>
    <t>Укупно за конто 415000</t>
  </si>
  <si>
    <t>Укупно за конто 416000</t>
  </si>
  <si>
    <t>Укупно за конто 421000</t>
  </si>
  <si>
    <t>Укупно за конто 515000</t>
  </si>
  <si>
    <t>Укупно за конто 422000</t>
  </si>
  <si>
    <t>Укупно за конто 523000</t>
  </si>
  <si>
    <t>Укупно за конто 423000</t>
  </si>
  <si>
    <t>Укупно за конто 424000</t>
  </si>
  <si>
    <t>Укупно за конто 425000</t>
  </si>
  <si>
    <t>Укупно за конто 426000</t>
  </si>
  <si>
    <t>Укупно за конто 472000</t>
  </si>
  <si>
    <t>Укупно за конто 444000</t>
  </si>
  <si>
    <t>Укупно за конто 465000</t>
  </si>
  <si>
    <t>Укупно за конто 482000</t>
  </si>
  <si>
    <t>Укупно за конто 483000</t>
  </si>
  <si>
    <t>Укупно за конто 484000</t>
  </si>
  <si>
    <t>Укупно за конто 485000</t>
  </si>
  <si>
    <t>Укупно за конто 511000</t>
  </si>
  <si>
    <t>Укупно за конто 512000</t>
  </si>
  <si>
    <t xml:space="preserve">ПЛАН РАСХОДА- ИНДИРЕКТНИ КОРИСНИЦИ </t>
  </si>
  <si>
    <t>За период 01.01.-31.12.2013.</t>
  </si>
  <si>
    <t>Директни и индиректни корисници буџетских средстава локалне власти</t>
  </si>
  <si>
    <t>Број запослених на неодређено време</t>
  </si>
  <si>
    <t>Број запослених на одређено време</t>
  </si>
  <si>
    <t>Укупан број запослених</t>
  </si>
  <si>
    <t>5(3+4)</t>
  </si>
  <si>
    <t>Органи и организације локалне власти</t>
  </si>
  <si>
    <t>1а</t>
  </si>
  <si>
    <t>Изабрна лица</t>
  </si>
  <si>
    <t>1б</t>
  </si>
  <si>
    <t>Постављена лица и запослени</t>
  </si>
  <si>
    <t>Установе које се финансирају из буџета (осим предшколских установа)</t>
  </si>
  <si>
    <t>Привредна друштва и остали облици организовања чији је оснивач локална власт и месне заједнице (индиректни корисници буџета)</t>
  </si>
  <si>
    <t>Укупно за све кориснике буџета на које се односи Закон о одређивању максималног броја запослених у локалној администрацији (1б+2+3)</t>
  </si>
  <si>
    <t>Предшколске установе</t>
  </si>
  <si>
    <t>Укупно за све кориснике буџетских средстава (4+5)</t>
  </si>
  <si>
    <t>БРОЈ ЗАПОСЛЕНИХ У 2013 ГОДИНИ</t>
  </si>
  <si>
    <t>Табела 2.</t>
  </si>
  <si>
    <t>Установе културе</t>
  </si>
  <si>
    <t xml:space="preserve">Укупно за све кориснике буџетских средстава </t>
  </si>
  <si>
    <t>Трансфери осталим нивоима власти-опрема</t>
  </si>
  <si>
    <t>95/1</t>
  </si>
  <si>
    <t>Tрансфери осталим нивоима власти- трошкови путовања</t>
  </si>
  <si>
    <t>Укупно за функ.кл. 421 ПОЉОПРИВРЕДА</t>
  </si>
  <si>
    <t>Функц.кл. 422 ШУМАРСТВО</t>
  </si>
  <si>
    <t>Укупно за функ.кл. 422 Шумарство</t>
  </si>
  <si>
    <t>Функц.кл. 610 СТАМБЕНИ РАЗВОЈ</t>
  </si>
  <si>
    <t>Текући наменски трансфери у ужем смислу од Републике</t>
  </si>
  <si>
    <t>Примања од продаје станова у корист нивоа општина</t>
  </si>
  <si>
    <t>3.10</t>
  </si>
  <si>
    <t>3.12</t>
  </si>
  <si>
    <t>124/1</t>
  </si>
  <si>
    <t>Накнада штете за повреду или штету од држ.орг.</t>
  </si>
  <si>
    <t>Раздео 1 СКУПШТИНА ОПШТИНЕ</t>
  </si>
  <si>
    <t>Фонд за cолидарну стамбену изградњу</t>
  </si>
  <si>
    <t>Укупно за конто 441000</t>
  </si>
  <si>
    <t>Култуpни центар "Хаџи Рувим"</t>
  </si>
  <si>
    <t>Износ плана</t>
  </si>
  <si>
    <t>НЕУТРОШЕНА СРЕДСТВА ОД ПРИВАТИЗАЦИЈЕ ИЗ ПРЕТХOДНИХ ГОДИНА (класа 3, извор финансирања 14)</t>
  </si>
  <si>
    <t>НЕРАСПОРЕЂЕНИ ВИШАК ПРИХОДА ИЗ РАНИЈИХ ГОДИНА   (класа 3, извор финансирања 13)</t>
  </si>
  <si>
    <t>Примања од отплате кредита датих осталим нивоима власти</t>
  </si>
  <si>
    <t>Примања ос продаје домаћих хартија од вредности</t>
  </si>
  <si>
    <t xml:space="preserve"> 1.1.Порез на доходак, добит и капиталне добитке (осим самодоприноса)</t>
  </si>
  <si>
    <t>Издаци за отплату главнице и набавку финансијске имовине</t>
  </si>
  <si>
    <t>714431</t>
  </si>
  <si>
    <t>Ком.  такса за кориш.рекл.паноа</t>
  </si>
  <si>
    <t>Накнада за коришћење шума и шумског земљишта</t>
  </si>
  <si>
    <t xml:space="preserve">Приходи од давања у закуп односно на коришћење непокретности </t>
  </si>
  <si>
    <t>комунална такса за истицање рекламних паноа</t>
  </si>
  <si>
    <t xml:space="preserve">Порези, обавезне таксе и казне нам.од јед.нивоа власти </t>
  </si>
  <si>
    <t>Текуће поправке и одржавања (услуге и мат.)</t>
  </si>
  <si>
    <t>Накнаде штета услед елементарних непогода или др.природних усл.</t>
  </si>
  <si>
    <t>Накнаде штета за повреде услед елементарних непогода или др.природних усл.</t>
  </si>
  <si>
    <t>Трансфери осталим нивоима власти-од казни за прекршаје</t>
  </si>
  <si>
    <t>funkc412</t>
  </si>
  <si>
    <t>711+770</t>
  </si>
  <si>
    <t xml:space="preserve">    -сопствени приходи(04+16)</t>
  </si>
  <si>
    <t>714,741,742,743,745</t>
  </si>
  <si>
    <t>4.Трансфери(733 из 01)</t>
  </si>
  <si>
    <t>3.Донације(744+733 из 07 и 06)</t>
  </si>
  <si>
    <t>1. Порески приходи(71 без714)</t>
  </si>
  <si>
    <t>71-714</t>
  </si>
  <si>
    <t>-приходи од продаје добара и услуга (01 и 04)</t>
  </si>
  <si>
    <t xml:space="preserve">    -донације (08+ 07+06)</t>
  </si>
  <si>
    <t xml:space="preserve">     -издаци из сопствених прихода(04+16)</t>
  </si>
  <si>
    <t xml:space="preserve">     -текући буџетски издаци(01+03)+13</t>
  </si>
  <si>
    <t xml:space="preserve">   -донације (06+07+08)</t>
  </si>
  <si>
    <r>
      <t xml:space="preserve">    -</t>
    </r>
    <r>
      <rPr>
        <sz val="10"/>
        <rFont val="Times New Roman"/>
        <family val="1"/>
      </rPr>
      <t>буџетска средства(01+ 03)</t>
    </r>
  </si>
  <si>
    <t>Утврђивање резултата пословања</t>
  </si>
  <si>
    <t xml:space="preserve">    -буџетска средства( 01+ 03)+13+15</t>
  </si>
  <si>
    <t>ПЛАН ПРИХОДА ЗА 2014. ГОДИНУ</t>
  </si>
  <si>
    <t>План за 2014</t>
  </si>
  <si>
    <t xml:space="preserve">ПЛАН РАСХОДА ЗА 2014.ГОДИНУ </t>
  </si>
  <si>
    <t>Дотације невладиним организацијама-Чланарине удружењима општина</t>
  </si>
  <si>
    <t>Дотације невладиним организацијама-Политичке странке</t>
  </si>
  <si>
    <t>Услуге по уговору-Арроко</t>
  </si>
  <si>
    <t>Услуге по уговору-Превоз деце</t>
  </si>
  <si>
    <t>Стална буџетска резерва</t>
  </si>
  <si>
    <t>Накнаде за социјалну заштиту из буџета-инвалиднина</t>
  </si>
  <si>
    <t>услуге по уговору-јавни радови за халу</t>
  </si>
  <si>
    <t>Дотације невладиним организацијама-удружења грађана</t>
  </si>
  <si>
    <t>Специјализоване услуге-Програм Дом здравља</t>
  </si>
  <si>
    <t>Наканде за социјалну заштиту из буџета-за децу са специјалним потребама</t>
  </si>
  <si>
    <t>Накнаде за социјалну заштиту из буџета-стипендије</t>
  </si>
  <si>
    <t>Укупно за функ.кл. 942 високо образовање</t>
  </si>
  <si>
    <t>Укупно за функ. кл. 660 ПОСЛОВИ СТАНОВАЊА И ЗАЈЕДНИЦЕ НЕКЛАСИФИКОВАНИ НА ДРУГОМ МЕСТУ- РЕНТА</t>
  </si>
  <si>
    <t>Трансфери осталим нивоима власти-противградна заштита за пољопривреду</t>
  </si>
  <si>
    <t>Субвенције јавним нефинансијским предузећима -за запошљавање пољопривредника</t>
  </si>
  <si>
    <t>Функ. кл.  912 - OСНОВНО ОБРАЗОВАЊЕ</t>
  </si>
  <si>
    <t>Трансфери осталим нивоима власти - накнаде за запослене</t>
  </si>
  <si>
    <t>Трансфери осталим нивоима власти - награде, бонуси и остали рас.</t>
  </si>
  <si>
    <t>Трансфери осталим нивоима власти - стални трошкови</t>
  </si>
  <si>
    <t>Трансфери осталим нивоима власти - трошкови путовања</t>
  </si>
  <si>
    <t>Трансфери осталим нивоима власти - специјализоване услуге</t>
  </si>
  <si>
    <t>Трансфери осталим нивоима власти - текуће поправке и одржавање</t>
  </si>
  <si>
    <t>Трансфери осталим нивоима власти - материјал</t>
  </si>
  <si>
    <t>Трансфери осталим нивоима власти - накнаде за соц. Зашт. Из буџета</t>
  </si>
  <si>
    <t xml:space="preserve">Трансфери осталим нивоима власти - порези и таксе </t>
  </si>
  <si>
    <t>Трансфери осталим нивоима власти - машине и опрема</t>
  </si>
  <si>
    <t>Трансфери осталим нивоима власти - нематеријална имовина</t>
  </si>
  <si>
    <t>Трансфери осталим нивоима власти - накнада у натури</t>
  </si>
  <si>
    <t>Трансфери осталим нивоима власти - накнада за запослене</t>
  </si>
  <si>
    <t>Трансфери осталим нивоима власти - награде бонуси и остали расх.</t>
  </si>
  <si>
    <t>Трансфери осталим нивоима власти - услуге по уговору</t>
  </si>
  <si>
    <t>Трансфери осталим нивоима власти - порези и таксе</t>
  </si>
  <si>
    <t>Укупно за функ.кл. 911 ПРЕДШКОЛСКО ОБРАЗОВАЊЕ</t>
  </si>
  <si>
    <t>Укупно за функц.кл. 330 СУДОВИ</t>
  </si>
  <si>
    <t>Субвенције јавним предузећима Стубо Ровни</t>
  </si>
  <si>
    <t xml:space="preserve">Укупно за функц.кл. 610 СТАМБЕРНИ РАЗВОЈ </t>
  </si>
  <si>
    <t>Порези,обавезне таксе,казне и пен.</t>
  </si>
  <si>
    <t>Функц.кл. 942-Високо образовање-стипендије</t>
  </si>
  <si>
    <t xml:space="preserve"> </t>
  </si>
  <si>
    <t>Укупно за главу 3.02 МЕСНЕ ЗАЈЕДНИЦЕ</t>
  </si>
  <si>
    <t>Глава 3.03  ТУРИСТИЧКА ОРГАНИЗАЦИЈА</t>
  </si>
  <si>
    <t>Укупно за главу 3.03 ТУРИСТИЧКА ОРГАНИЗАЦИЈА</t>
  </si>
  <si>
    <t>Глава 3.04 ФОНД ЗА СОЛИДАРНУ СТАМБЕНУ ИЗГРАДЊУ</t>
  </si>
  <si>
    <t>Укупно за главу 3.04 ФОНД ЗА СОЛИДАРНУ СТАМБЕНУ ИЗГРАДЊУ</t>
  </si>
  <si>
    <t>3.01</t>
  </si>
  <si>
    <t>3.02</t>
  </si>
  <si>
    <t>3.03</t>
  </si>
  <si>
    <t>3.04</t>
  </si>
  <si>
    <t>Глава  3.05 ЈП ДИРЕКЦИЈА ЗА ИЗГРАДЊУ ОПШТИНЕ ЛАЈКОВАЦ</t>
  </si>
  <si>
    <t>3.05</t>
  </si>
  <si>
    <t>Укупно за главу 3.05 ДИРЕКЦИЈА ЗА УРЕЂЕЊЕ И ИЗГРАДЊУ</t>
  </si>
  <si>
    <t>Укупно за функ.кл. 860 Спорт, рекреација и култура некласиф.на другом месту</t>
  </si>
  <si>
    <t>3.06</t>
  </si>
  <si>
    <t>3.07</t>
  </si>
  <si>
    <t>3.08</t>
  </si>
  <si>
    <t>3.09</t>
  </si>
  <si>
    <t>Глава  3.10 ОШ МИЛЕ ДУБЉЕВИЋ</t>
  </si>
  <si>
    <t>Укупно за главу 3.10 ОШ МИЛЕ ДУБЉЕВИЋ</t>
  </si>
  <si>
    <t>Глава 3.11 ОШ ДИМИТРИЈЕ ТУЦОВИЋ</t>
  </si>
  <si>
    <t>3.11</t>
  </si>
  <si>
    <t>Укупно за главу 3.11 ОШ Д.ТУЦОВИЋ</t>
  </si>
  <si>
    <t xml:space="preserve">Глава 3.12  МУЗИЧКА ШКОЛА </t>
  </si>
  <si>
    <t>Укупно за главу 3.12 МУЗИЧКА ШКОЛА</t>
  </si>
  <si>
    <t>Глава 3.13  СРЕДЊА ШКОЛА 17.СЕПТЕМБАР</t>
  </si>
  <si>
    <t>3.13</t>
  </si>
  <si>
    <t>Укупно за главу 3.13 СРЕДЊА ШКОЛА 17.СЕПТЕМБАР</t>
  </si>
  <si>
    <t>Накнаде за социјалну заштиту из буџета-Центар за соц.рад</t>
  </si>
  <si>
    <t>3.14</t>
  </si>
  <si>
    <t>Дотације невладиним организацијама-за пројекте по конкурсу</t>
  </si>
  <si>
    <t>Дотације невладиним организацијама-за инвестиције</t>
  </si>
  <si>
    <t>1.01</t>
  </si>
  <si>
    <t>2.01</t>
  </si>
  <si>
    <t>Ред.бр.</t>
  </si>
  <si>
    <t xml:space="preserve">      Изабрана лица</t>
  </si>
  <si>
    <t xml:space="preserve">      Постављена лица </t>
  </si>
  <si>
    <t xml:space="preserve">      Запослени</t>
  </si>
  <si>
    <t xml:space="preserve">Установе културе                                                                                                                                                        </t>
  </si>
  <si>
    <t>Дирекције основане од стране локалне власти</t>
  </si>
  <si>
    <t xml:space="preserve">Укупно за све кориснике буџета на које се односи Закон о одређивању максималног броја запослених у локалној администрацији </t>
  </si>
  <si>
    <t xml:space="preserve">Остале установе из области јавних служби  које се финансирају из буџета  (осим предшколских установа)                   -Туристичка организација Лајковац                                                                                                                                      </t>
  </si>
  <si>
    <t>БРОЈ ЗАПОСЛЕНИХ У 2014. ГОДИНИ</t>
  </si>
  <si>
    <t>Назив јединице локалне власти</t>
  </si>
  <si>
    <t xml:space="preserve">ПЛАНИРАНА МАСА СРЕДСТАВА ЗА ПЛАТЕ за 2014. годину </t>
  </si>
  <si>
    <t xml:space="preserve">Tабела 1. </t>
  </si>
  <si>
    <r>
      <t xml:space="preserve">Маса средстава за плате </t>
    </r>
    <r>
      <rPr>
        <sz val="11"/>
        <rFont val="Times New Roman"/>
        <family val="1"/>
        <charset val="238"/>
      </rPr>
      <t xml:space="preserve"> планирана за 2013</t>
    </r>
    <r>
      <rPr>
        <sz val="11"/>
        <color indexed="8"/>
        <rFont val="Times New Roman"/>
        <family val="1"/>
        <charset val="238"/>
      </rPr>
      <t>. годину</t>
    </r>
  </si>
  <si>
    <t>Маса средстава за плате планирана за 2014. годину</t>
  </si>
  <si>
    <t xml:space="preserve">Буџетска средства </t>
  </si>
  <si>
    <t>Јавна предузећа основана од стране локалне власти који се финансирају из јавних прихода чија је намена утврђена посебним законом</t>
  </si>
  <si>
    <t>ОПШТИНА ЛАЈКОВАЦ</t>
  </si>
  <si>
    <t xml:space="preserve">Привредна друштва и други облици организовања чији је једини оснивач локална власт (индиректни корисници буџета-невести називе)   -  ЈП Дирекција за уређење и изградњу                                                              </t>
  </si>
  <si>
    <t xml:space="preserve">Остали индиректни корисници буџета-  ЈП Дирекција за уређење и изградњу  </t>
  </si>
  <si>
    <t>ПРИХОДИ</t>
  </si>
  <si>
    <t>орг.шифра</t>
  </si>
  <si>
    <t>ек.кл.</t>
  </si>
  <si>
    <t>Извор 01</t>
  </si>
  <si>
    <t>Извор 04</t>
  </si>
  <si>
    <t>Извор 03</t>
  </si>
  <si>
    <t>Извор 06</t>
  </si>
  <si>
    <t>Извор 07</t>
  </si>
  <si>
    <t>Извор 08</t>
  </si>
  <si>
    <t>Извор 13</t>
  </si>
  <si>
    <t>Извор 15</t>
  </si>
  <si>
    <t>Извор 16</t>
  </si>
  <si>
    <t>вртић република</t>
  </si>
  <si>
    <t>вртић сопствени од род.</t>
  </si>
  <si>
    <t xml:space="preserve">вртић остали сопст. </t>
  </si>
  <si>
    <t>приходи од закупа управа</t>
  </si>
  <si>
    <t>вртић. Родитељски дин</t>
  </si>
  <si>
    <t>дирекција споразум 3,2</t>
  </si>
  <si>
    <t>дирекција ком.инфрастр</t>
  </si>
  <si>
    <t>дирекција конаци</t>
  </si>
  <si>
    <t>управа</t>
  </si>
  <si>
    <t>вртић</t>
  </si>
  <si>
    <t>дирекција</t>
  </si>
  <si>
    <t>откуп станова  управа</t>
  </si>
  <si>
    <t>откуп станова фонд сол.</t>
  </si>
  <si>
    <t>продаја станова фонд</t>
  </si>
  <si>
    <t xml:space="preserve">   </t>
  </si>
  <si>
    <t xml:space="preserve">                             </t>
  </si>
  <si>
    <t>Функц.кл.660  ПОСЛОВИ СТАНОВАЊА И ЗАЈЕДНИЦЕ НЕКЛАСИФИКОВАНИ НА ДРУГОМ МЕСТУ</t>
  </si>
  <si>
    <t>Функц.кл.840 ВЕРСКЕ И ОСТАЛЕ УСЛУГЕ ЗАЈЕДНИЦЕ</t>
  </si>
  <si>
    <t>Укупно за Функц.кл.840 ВЕРСКЕ И ОСТАЛЕ УСЛУГЕ ЗАЈЕДНИЦЕ</t>
  </si>
  <si>
    <t>104/1</t>
  </si>
  <si>
    <t xml:space="preserve">Трансфери осталим нивоима власти </t>
  </si>
  <si>
    <t>Наканде за социјалну заштиту из буџета награде</t>
  </si>
  <si>
    <t>Трансфери осталим нивоима власти  Историјски архив</t>
  </si>
  <si>
    <t>Трансфери осталим нивоима власти и завод за заштиту споменика културе</t>
  </si>
  <si>
    <t xml:space="preserve">Дотације невладиним организацијама -за пројекте по конкурсу </t>
  </si>
  <si>
    <t>Дотације невладиним организацијама  за инвестиције</t>
  </si>
  <si>
    <t>44/0</t>
  </si>
  <si>
    <t>47/0</t>
  </si>
  <si>
    <t>49/0</t>
  </si>
  <si>
    <t>50/0</t>
  </si>
  <si>
    <t>51/0</t>
  </si>
  <si>
    <t>52/0</t>
  </si>
  <si>
    <t>54/0</t>
  </si>
  <si>
    <t>55/0</t>
  </si>
  <si>
    <t>56/0</t>
  </si>
  <si>
    <t>58/0</t>
  </si>
  <si>
    <t>60/0</t>
  </si>
  <si>
    <t>942</t>
  </si>
  <si>
    <t>61/0</t>
  </si>
  <si>
    <t>62/0</t>
  </si>
  <si>
    <t>63/0</t>
  </si>
  <si>
    <t>64/0</t>
  </si>
  <si>
    <t>65/0</t>
  </si>
  <si>
    <t>67/0</t>
  </si>
  <si>
    <t>141/0</t>
  </si>
  <si>
    <t>142/0</t>
  </si>
  <si>
    <t>Трансфери осталим нивоима власти-Дом здрављаТекуће поправке и одржавање</t>
  </si>
  <si>
    <t>Трансфери осталим нивоима власти- Дом здравља опрема</t>
  </si>
  <si>
    <t>Функц. кл. 040 ПОРОДИЦА И ДЕЦА</t>
  </si>
  <si>
    <t>Трансфери осталим нивоима власти-Заједничко јавно правобранилаштво</t>
  </si>
  <si>
    <t>дирекција закуп</t>
  </si>
  <si>
    <t>библиотека</t>
  </si>
  <si>
    <t>kc742351</t>
  </si>
  <si>
    <t>kc742372</t>
  </si>
  <si>
    <t>сопств кц.закуп</t>
  </si>
  <si>
    <t>Дотације невладиним организацијама-удружења грађана,нво</t>
  </si>
  <si>
    <t>Субвенције јавним нефин.предузећима и орг.-Лајковац услуге</t>
  </si>
  <si>
    <t xml:space="preserve">Субвенције јавним нефинансијским предузећима и организацијама -ЈП Градска чистоћа </t>
  </si>
  <si>
    <t>Функц.кл. 820  Услуге културе</t>
  </si>
  <si>
    <t>Глава 3.02 КОРИСНИЦИ,СУБВЕНЦИЈА,ДОТАЦИЈА И ТРАНСФЕРА</t>
  </si>
  <si>
    <t>Глава  3.03 МЕСНЕ ЗАЈЕДНИЦЕ</t>
  </si>
  <si>
    <t>Укупно за главу 3.03 МЕСНЕ ЗАЈЕДНИЦЕ</t>
  </si>
  <si>
    <t>Глава 3.04  ТУРИСТИЧКА ОРГАНИЗАЦИЈА</t>
  </si>
  <si>
    <t>Укупно за главу 3.04 ТУРИСТИЧКА ОРГАНИЗАЦИЈА</t>
  </si>
  <si>
    <t>Глава 3.05 ФОНД ЗА СОЛИДАРНУ СТАМБЕНУ ИЗГРАДЊУ</t>
  </si>
  <si>
    <t>Укупно за главу 3.05 ФОНД ЗА СОЛИДАРНУ СТАМБЕНУ ИЗГРАДЊУ</t>
  </si>
  <si>
    <t>Глава  3.06 ЈП ДИРЕКЦИЈА ЗА ИЗГРАДЊУ ОПШТИНЕ ЛАЈКОВАЦ</t>
  </si>
  <si>
    <t>Укупно за главу 3.06 ДИРЕКЦИЈА ЗА УРЕЂЕЊЕ И ИЗГРАДЊУ</t>
  </si>
  <si>
    <t xml:space="preserve">Укупно за функц.кл. 610 СТАМБЕНИ РАЗВОЈ </t>
  </si>
  <si>
    <t>Глава 3.02  КОРИСНИЦИ СУБВЕНЦИЈА ДОТАЦИЈА И ТРАНСФЕРА</t>
  </si>
  <si>
    <t>Укупно за главу 3.02 КОРИСНИЦИ СУБВЕНЦИЈА,ДОТАЦИЈА И ТРАНСФЕРА</t>
  </si>
  <si>
    <t>Накнада за социјалну заштиту из буџета-за избеглице</t>
  </si>
  <si>
    <t>Функц.кл. 411 - Општи економски и комерцијални послови</t>
  </si>
  <si>
    <t>Укупно за функц.кл. 411 - Општи економски и комерцијални послови</t>
  </si>
  <si>
    <t>Укупно за функ.кл. 070 Социјална помоћ угроженом становништву некласификована на другом месту</t>
  </si>
  <si>
    <t>Функц. кл. 070 Социјална помоћ угроженом становништву некласификована на другом месту</t>
  </si>
  <si>
    <t>Функц.кл. 320 - Услуге противпожарне заштите заштите и др.</t>
  </si>
  <si>
    <t>Укупно за функ.кл. 320 -  Услуге противпожарне заштите заштите и др.</t>
  </si>
  <si>
    <t>Субвенције јавним нефинансијским предузећима и организацијама                            центар за изложбу,центар за рад стр. Служби,пчелари</t>
  </si>
  <si>
    <t>Установа ѕа омладину и спорт</t>
  </si>
  <si>
    <t>РАСХОДИ</t>
  </si>
  <si>
    <t>функц.кл.</t>
  </si>
  <si>
    <t>070</t>
  </si>
  <si>
    <t>Глава 3.02 КОРИСНИЦИ СУБВЕНЦИЈА,ДОТАЦИЈА И ТРАНСФЕРА</t>
  </si>
  <si>
    <t>010</t>
  </si>
  <si>
    <t>45/0</t>
  </si>
  <si>
    <t>421</t>
  </si>
  <si>
    <t>Трансфери осталим нивоима власти-Дом здравља</t>
  </si>
  <si>
    <t>Субвенције јавним нефин. предузећима и организацијама -ЈП РТВ Пруга</t>
  </si>
  <si>
    <t>Укупно за функцију 820 УСЛУГЕ КУЛТУРЕ</t>
  </si>
  <si>
    <t>Глава 3.07 УСТАНОВЕ КУЛТУРЕ</t>
  </si>
  <si>
    <t>Укупно за главу  3.07 УСТАНОВЕ КУЛТУРЕ</t>
  </si>
  <si>
    <t>Глава 3.08 ДЕЧИЈИ ВРТИЋ ЛЕПТИРИЋ</t>
  </si>
  <si>
    <t>Укупно за главу 3.08 ДЕЧИЈИ ВРТИЋ ЛЕПТИРИЋ</t>
  </si>
  <si>
    <t>Глава 3.07  УСТАНОВЕ КУЛТУРЕ</t>
  </si>
  <si>
    <t>управа трансфери</t>
  </si>
  <si>
    <t>дирекција остали</t>
  </si>
  <si>
    <t>Укупно за Функц.кл.840 верске и остале услуге заједнице</t>
  </si>
  <si>
    <t>Укупно за функ.кл. 421 пољопривреда</t>
  </si>
  <si>
    <t>Ук. за функц.кл. 360 јавни ред и безбедност некласификовани на другом месту</t>
  </si>
  <si>
    <t>Укупно за функ.кл. 090 социјална заштита</t>
  </si>
  <si>
    <t>Укупно за функц.кл. 330 судови</t>
  </si>
  <si>
    <t>Укупно за функ. кл. 660 послови становања и заједнице некласификовани на другом месту</t>
  </si>
  <si>
    <t>Укупно за функ. кл. 760 здравство некласификовано на другом месту</t>
  </si>
  <si>
    <t>Укупно за функ.кл. 912 основно образовање</t>
  </si>
  <si>
    <t>Укупно за функц. кл.  920 средње образовање</t>
  </si>
  <si>
    <t>Укупно за функ.кл. 473 туризам</t>
  </si>
  <si>
    <t>Укупно за функц.кл. 360 јавни ред и безбедност некласификовани на другом месту</t>
  </si>
  <si>
    <t>Укупно за функ.кл. 911предшколско образовање</t>
  </si>
  <si>
    <t>48/0</t>
  </si>
  <si>
    <t>Укупно за функ.кл. 040 породица и деца</t>
  </si>
  <si>
    <t>Укупно за функ.кл. 412 општи послови по питању рада</t>
  </si>
  <si>
    <t>Накнада штете од држ.орг.</t>
  </si>
  <si>
    <t>Функц.кл.620 РАЗВОЈ ЗАЈЕДНИЦЕ</t>
  </si>
  <si>
    <t>Субвенције јавним нефинансијским предузећима и организацијама-Регионални гасовод</t>
  </si>
  <si>
    <t xml:space="preserve">Услуге по уговору -јавни радови </t>
  </si>
  <si>
    <t>Функц.кл. 942-Високо образовање</t>
  </si>
  <si>
    <t>46/0</t>
  </si>
  <si>
    <t xml:space="preserve">Функц. kл.010 - Болест  и инвалидност </t>
  </si>
  <si>
    <t>Трансфери осталим нивоима власти-Центар за социјални рад</t>
  </si>
  <si>
    <t>Укупно за функц.кл.620 развој заједнице</t>
  </si>
  <si>
    <t>Субвенције јавним нефин.пред.и орг. за запошљавање у пољопр.</t>
  </si>
  <si>
    <t>Глава 3.02 КОРИСНИЦИ, СУБВЕНЦИЈА, ДОТАЦИЈА И ТРАНСФЕРА</t>
  </si>
  <si>
    <t>Материјал-рента</t>
  </si>
  <si>
    <t>Трансфери осталим нивоима власти - услуге по уговору ЛАПЗМ</t>
  </si>
  <si>
    <t>140/1</t>
  </si>
  <si>
    <t>Услуге по уговору ЛАПМ</t>
  </si>
  <si>
    <t>134/1</t>
  </si>
  <si>
    <t>Услуге по уговору _ЛАПЗМ</t>
  </si>
  <si>
    <t>Материјал ЛАПЗМ</t>
  </si>
  <si>
    <t>Трансфери осталим нивоима власти - материјал ЛАПЗМ</t>
  </si>
  <si>
    <t>137/1</t>
  </si>
  <si>
    <t>Материјал ЛАПМЗ</t>
  </si>
  <si>
    <t>57/0</t>
  </si>
  <si>
    <t xml:space="preserve"> Услуге по уговору-ЛАПЗМ</t>
  </si>
  <si>
    <t>Функц.кл. 860 Рекреација,спорт,култура некласификовани на другом месту</t>
  </si>
  <si>
    <t>59/0</t>
  </si>
  <si>
    <t>Материјал ЛАПМ</t>
  </si>
  <si>
    <t>Индекс 5/3</t>
  </si>
  <si>
    <t xml:space="preserve">Укупно за функ.кл.010 - болест  и инвалидност </t>
  </si>
  <si>
    <t xml:space="preserve">Трансфери осталим нивоима власти-Ватрогасно возило </t>
  </si>
  <si>
    <t>ВРТИЋ ПРОД.АУТ.</t>
  </si>
  <si>
    <t>ВРТИЋ</t>
  </si>
  <si>
    <t xml:space="preserve">БИБЛИОТЕКА </t>
  </si>
  <si>
    <t>КЦ</t>
  </si>
  <si>
    <t>УПРАВА</t>
  </si>
  <si>
    <t>културни центар</t>
  </si>
  <si>
    <t>Нераспоређени вишак прихода и примања из ранијих година инд.кор.</t>
  </si>
  <si>
    <t>Пренета неутрошена средства за посебне намене -13</t>
  </si>
  <si>
    <t>Пренета неутрошена средства за посебне намене 15</t>
  </si>
  <si>
    <t>Пренета неутрошена средства за посебне намене инд.корисници 13</t>
  </si>
  <si>
    <t>Донације од међународних органицација</t>
  </si>
  <si>
    <t>Текуће донације од међународних орг.</t>
  </si>
  <si>
    <t>Текући добровољни трансфери од физичких и правних лица</t>
  </si>
  <si>
    <t>Примања од продаје покретних ствари у корист нивоа општина</t>
  </si>
  <si>
    <t>15/1</t>
  </si>
  <si>
    <t>Накнада за социјалну заштиту из буџета-за поплаве</t>
  </si>
  <si>
    <t>39/1</t>
  </si>
  <si>
    <t>Набавка домаће фин имови</t>
  </si>
  <si>
    <t>35/1</t>
  </si>
  <si>
    <t>35/2</t>
  </si>
  <si>
    <t>35/3</t>
  </si>
  <si>
    <t>77/1</t>
  </si>
  <si>
    <t>53/1</t>
  </si>
  <si>
    <t>218/1</t>
  </si>
  <si>
    <t>Текуће поправке и одрж.</t>
  </si>
  <si>
    <t>123/1</t>
  </si>
  <si>
    <t>Трансфери осталим нивоима власти - накнада штете</t>
  </si>
  <si>
    <t>189/1</t>
  </si>
  <si>
    <t>Услуге по уговору  -јавни радови Лајковац услуге</t>
  </si>
  <si>
    <t>Трансфери осталим нивоима власти - накнаде штете</t>
  </si>
  <si>
    <t>78/1</t>
  </si>
  <si>
    <t>92/1</t>
  </si>
  <si>
    <t>97/1</t>
  </si>
  <si>
    <t>130/1</t>
  </si>
  <si>
    <t>144/1</t>
  </si>
  <si>
    <t xml:space="preserve">ПЛАН ПРИХОДА ПО ИЗВОРИМА  </t>
  </si>
  <si>
    <t xml:space="preserve">        Приходи и примања, расходи и издаци буџета општине Лајковац за 2014 годину за извор 01-   (средства буџета) утврђени су у осталим износима:</t>
  </si>
  <si>
    <t>411000</t>
  </si>
  <si>
    <t>PLATE, DODACI I NAKNADE ZAPOSLENIH (ZARADE)</t>
  </si>
  <si>
    <t>412000</t>
  </si>
  <si>
    <t>SOCIJALNI DOPRINOSI NA TERET POSLODAVCA</t>
  </si>
  <si>
    <t>413000</t>
  </si>
  <si>
    <t>NAKNADE U NATURI</t>
  </si>
  <si>
    <t>414000</t>
  </si>
  <si>
    <t>SOCIJALNA DAVANJA ZAPOSLENIMA</t>
  </si>
  <si>
    <t>415000</t>
  </si>
  <si>
    <t>NAKNADE TRO[KOVA ZA ZAPOSLENE</t>
  </si>
  <si>
    <t>416000</t>
  </si>
  <si>
    <t>NAGRADE ZAPOSLENIMA I OSTALI POSEBNI RASHODI</t>
  </si>
  <si>
    <t>421000</t>
  </si>
  <si>
    <t>STALNI TRO[KOVI</t>
  </si>
  <si>
    <t>422000</t>
  </si>
  <si>
    <t>TRO[KOVI PUTOVANJA</t>
  </si>
  <si>
    <t>423000</t>
  </si>
  <si>
    <t>USLUGE PO UGOVORU</t>
  </si>
  <si>
    <t>424000</t>
  </si>
  <si>
    <t>SPECIJALIZOVANE USLUGE</t>
  </si>
  <si>
    <t>425000</t>
  </si>
  <si>
    <t>TEKUCE POPRAVKE I ODR@AVANJE</t>
  </si>
  <si>
    <t>426000</t>
  </si>
  <si>
    <t>MATERIJAL</t>
  </si>
  <si>
    <t>441000</t>
  </si>
  <si>
    <t>OTPLATA DOMACIH KAMATA</t>
  </si>
  <si>
    <t>444000</t>
  </si>
  <si>
    <t>PRATECI TRO[KOVI ZADU@IVANJA</t>
  </si>
  <si>
    <t>451000</t>
  </si>
  <si>
    <t>SUBVENCIJE JAVNIM NEFINANSIJSKIM PREDUZECIMA I ORG</t>
  </si>
  <si>
    <t>463000</t>
  </si>
  <si>
    <t>TRANSFERI OSTALIM NIVOIMA VLASTI</t>
  </si>
  <si>
    <t>465000</t>
  </si>
  <si>
    <t>OSTALE DOTACIJE I TRANSFERI</t>
  </si>
  <si>
    <t>472000</t>
  </si>
  <si>
    <t>NAKNADE ZA SOCIJALNU ZA[TITU IZ BUD@ETA</t>
  </si>
  <si>
    <t>481000</t>
  </si>
  <si>
    <t>DOTACIJE NEVLADINIM ORGANIZACIJAMA</t>
  </si>
  <si>
    <t>482000</t>
  </si>
  <si>
    <t>POREZI, OBAVEZNE TAKSE, KAZNE I PENALI</t>
  </si>
  <si>
    <t>483000</t>
  </si>
  <si>
    <t>NOVCANE KAZNE I PENALI PO RE[ENJU SUDOVA</t>
  </si>
  <si>
    <t>484000</t>
  </si>
  <si>
    <t>NAKNADA [TETE ZA POVREDE ILI [TETU NASTALU USLED E</t>
  </si>
  <si>
    <t>485000</t>
  </si>
  <si>
    <t>NAKNADA [TETE ZA POVREDE ILI [TETU NANETU OD STRAN</t>
  </si>
  <si>
    <t>499000</t>
  </si>
  <si>
    <t>SREDSTVA REZERVE</t>
  </si>
  <si>
    <t>511000</t>
  </si>
  <si>
    <t>512000</t>
  </si>
  <si>
    <t>MA[INE I OPREMA</t>
  </si>
  <si>
    <t>515000</t>
  </si>
  <si>
    <t>NEMATERIJALNA IMOVINA</t>
  </si>
  <si>
    <t>523000</t>
  </si>
  <si>
    <t>ZALIHE ROBE ZA DALJU PRODAJU</t>
  </si>
  <si>
    <t>541000</t>
  </si>
  <si>
    <t>ZEMLJI[TE</t>
  </si>
  <si>
    <t>611000</t>
  </si>
  <si>
    <t>OTPLATA GLAVNICE DOMACIM KREDITORIMA</t>
  </si>
  <si>
    <t>621000</t>
  </si>
  <si>
    <t>NABAVKA DOMACE FINANSIJSKE IMOVINE</t>
  </si>
  <si>
    <t>Ukupno</t>
  </si>
  <si>
    <t>За период 01.01.-31.12.2014.</t>
  </si>
  <si>
    <t>Укупно за функ.кл. 560 Заштита животне средине некласификована на другом месту</t>
  </si>
  <si>
    <t>Функционална класификација 070 Социјална помоћ</t>
  </si>
  <si>
    <t>41/1</t>
  </si>
  <si>
    <t>Функционална класификација 122 Економска помоћ од међународних организација</t>
  </si>
  <si>
    <t>15/2</t>
  </si>
  <si>
    <t>15/3</t>
  </si>
  <si>
    <t>15/4</t>
  </si>
  <si>
    <t>Укупно за функ.кл. 122 Економска помоћ од међународних организација</t>
  </si>
  <si>
    <t>122</t>
  </si>
  <si>
    <t>Трансфери осталим нивоима власти-Центар за социјални рад -накнаде за социјалну заштиту из буџета</t>
  </si>
  <si>
    <t xml:space="preserve">Трансфери осталим нивоима власти-програм здр.заштите </t>
  </si>
  <si>
    <t>Трансфери осталим нивоима власти-вантелесна оплодња</t>
  </si>
  <si>
    <t>41/2</t>
  </si>
  <si>
    <t>426</t>
  </si>
  <si>
    <t>Материјал за поплаве</t>
  </si>
  <si>
    <t>Услуге по уговору-консултантске услуге</t>
  </si>
  <si>
    <t xml:space="preserve">                                                         </t>
  </si>
  <si>
    <t>41/3</t>
  </si>
  <si>
    <t>423</t>
  </si>
  <si>
    <t>Услуге по уговору-накнаде за спашавање</t>
  </si>
  <si>
    <t>43/1</t>
  </si>
  <si>
    <t>Накнада штете за спашавање</t>
  </si>
  <si>
    <t>Ek. klas.</t>
  </si>
  <si>
    <t>Opis</t>
  </si>
  <si>
    <t>Sredstva iz bud`eta</t>
  </si>
  <si>
    <t>Izdaci iz dodatnih</t>
  </si>
  <si>
    <t>Ukupna sredstva</t>
  </si>
  <si>
    <t>1</t>
  </si>
  <si>
    <t>2</t>
  </si>
  <si>
    <t>3</t>
  </si>
  <si>
    <t>4</t>
  </si>
  <si>
    <t>5</t>
  </si>
  <si>
    <t>ZGRADE I GRAÐEVINSKI OBJEKTI</t>
  </si>
  <si>
    <t>Субвенције јавним нефинан. предузећима и орг. Еко Тамнава</t>
  </si>
  <si>
    <t>Субвенције јавним нефинан. Предуз. и организ.-ЈП Градска чистоћа</t>
  </si>
  <si>
    <t>Дотације невладиним организацијама-спортски савез -хала</t>
  </si>
  <si>
    <t>Програм</t>
  </si>
  <si>
    <t>Програмска активност</t>
  </si>
  <si>
    <t>ПРОГРАМ 15 Локална самоуправа</t>
  </si>
  <si>
    <t>Програмска активност 0001 : функционисање локалне самоуправе и градских општина</t>
  </si>
  <si>
    <t>0001</t>
  </si>
  <si>
    <t>Пројекат</t>
  </si>
  <si>
    <t>Програмска активност 0006 : информисање</t>
  </si>
  <si>
    <t>ПРОГРАМ 11 Социјална и дечја заштита</t>
  </si>
  <si>
    <t>Пројекат 11/1: Додатна заштита поридиља на територији општине Лајковац</t>
  </si>
  <si>
    <t>Програмска активност 0003 : подршка социо хуманитарним организацијама</t>
  </si>
  <si>
    <t>Програм 5 Развој пољопривреде</t>
  </si>
  <si>
    <t>Програмска активност 0003 : управљање јавним дугом</t>
  </si>
  <si>
    <t>0006</t>
  </si>
  <si>
    <r>
      <rPr>
        <sz val="9"/>
        <rFont val="Calibri"/>
        <family val="2"/>
      </rPr>
      <t>0001</t>
    </r>
  </si>
  <si>
    <t>0003</t>
  </si>
  <si>
    <t>ПРОГРАМ 4. Развој туризма</t>
  </si>
  <si>
    <t>Пословна активност 0001: Управљање развојем туризма</t>
  </si>
  <si>
    <t>Пословна активност 0002: Унапређење туристичке понуде</t>
  </si>
  <si>
    <t>Програмска активност 0007 : Канцеларија за младе</t>
  </si>
  <si>
    <t>0007</t>
  </si>
  <si>
    <t>ПРОГРАМ 9 Основно образовање</t>
  </si>
  <si>
    <t>Програмска активност 0001 : функционисање основних школа</t>
  </si>
  <si>
    <t>ПРОГРАМ 8 Предшколско васпитање</t>
  </si>
  <si>
    <t>Програмска активност 0001 : функционисање предшколских установа</t>
  </si>
  <si>
    <t>8</t>
  </si>
  <si>
    <t>Функц.кл. 560 Заштита животне средине некласификована на другом месту</t>
  </si>
  <si>
    <t>Пројекат 8/0001 Наши кораци кроз екологију</t>
  </si>
  <si>
    <t>560</t>
  </si>
  <si>
    <t>Пројекат 9/0001 Еко кутак</t>
  </si>
  <si>
    <t>80/1</t>
  </si>
  <si>
    <t>ПРОГРАМ 13 Развој културе</t>
  </si>
  <si>
    <t>0002</t>
  </si>
  <si>
    <t>Програмска активност 0001: Функционисање локалних установа културе</t>
  </si>
  <si>
    <t>Пројекат 13/0002 Дани Лајковца</t>
  </si>
  <si>
    <t>ПРОГРАМ 7 Путна инфраструктура</t>
  </si>
  <si>
    <t>Програмска активност 0002: одржавање путева</t>
  </si>
  <si>
    <t>7</t>
  </si>
  <si>
    <t>Програмска активност 0002: уређивање грађевинског земљишта</t>
  </si>
  <si>
    <t>ПРОГРАМ 1: Локални развој и просторно планирање</t>
  </si>
  <si>
    <t>ПРОГРАМ 2 Комунална делатност</t>
  </si>
  <si>
    <t>0004</t>
  </si>
  <si>
    <t>0005</t>
  </si>
  <si>
    <t>Пројекат 2/0007: Погон за пречишћавање отпадних вода пројекат изведеног стања и реконструкција</t>
  </si>
  <si>
    <t>Пројекат 2/0005:Зацевљивање канала 1</t>
  </si>
  <si>
    <t>0009</t>
  </si>
  <si>
    <t>Пројекат 2/0005:Фекална канализација у Словцу</t>
  </si>
  <si>
    <t>Програмска активност 0003: Одржавање депонија</t>
  </si>
  <si>
    <t>Програмска активност 0009: Уређење и одржавање зеленила</t>
  </si>
  <si>
    <t>ПРОГРАМ 9: Основно образовање</t>
  </si>
  <si>
    <t>9</t>
  </si>
  <si>
    <t>ПРОГРАМ 12: Примарна здравствена заштита</t>
  </si>
  <si>
    <t>Пројекат 0001: Партерно уређење школе у Јабучју</t>
  </si>
  <si>
    <t>Пројекат 0001:Реконструкција дела улице Боје Марковић Лајковац</t>
  </si>
  <si>
    <t>ПРОГРАМ 14 Развој спорта и омладине</t>
  </si>
  <si>
    <t>14</t>
  </si>
  <si>
    <t xml:space="preserve">Пројекат 0001:Партерно уређење око спортске хале </t>
  </si>
  <si>
    <t>Пројекат 0002:Изградња и реконструкција дела улице Димитрије Туцовић ка МЗ Боговађа и Пепељевац</t>
  </si>
  <si>
    <t>0008</t>
  </si>
  <si>
    <t>0010</t>
  </si>
  <si>
    <t>0011</t>
  </si>
  <si>
    <t>Пројекат 0002 Партерно уређење школе у Ратковцу</t>
  </si>
  <si>
    <t>Пројекат 0003 Реконструкција и доградња ОШ Миле Дубљевић</t>
  </si>
  <si>
    <t>Текуће поправке и одржавање-сигнализација</t>
  </si>
  <si>
    <t>Програмска активност 0010:јавна расвета</t>
  </si>
  <si>
    <t>Пројекат 0011:Изградња подстанице у Рубрибрези</t>
  </si>
  <si>
    <t>0012</t>
  </si>
  <si>
    <t>Услуге по уговору зимско одрж..</t>
  </si>
  <si>
    <t>Текуће поправке и одрж.-механизација</t>
  </si>
  <si>
    <t>Текуће поправке и одрж.-санација коловоза</t>
  </si>
  <si>
    <t>0014</t>
  </si>
  <si>
    <t>Програмска активност 0002:управљање отпадним водама</t>
  </si>
  <si>
    <t>ПРОГРАМ 13: Развој културе</t>
  </si>
  <si>
    <t>13</t>
  </si>
  <si>
    <t>Пројекат 0001: Пресељење конака</t>
  </si>
  <si>
    <t>Пројекат 0008:Уређење саобраћајних површина у центру Јабучја-Пројектовање</t>
  </si>
  <si>
    <t>7/011</t>
  </si>
  <si>
    <t>Пројекат 7/0011 Семафоризација раскрсница у улици Војводе Мишића-израда главног пројекта</t>
  </si>
  <si>
    <t>Пројекат 0010:Пешачка стаза у Рубрибрези -израда главног пројекта</t>
  </si>
  <si>
    <t>ПРОГРАМ 8 : Предшколско васпитање</t>
  </si>
  <si>
    <t>ПРОГРАМ 15. Локална самоуправа</t>
  </si>
  <si>
    <t>Пословна активност 0002: месне заједнице</t>
  </si>
  <si>
    <t xml:space="preserve"> Програмска активност 0001: функционисање установа културе</t>
  </si>
  <si>
    <t>ПРОГРАМ 14: Развој спорта и омладине</t>
  </si>
  <si>
    <t xml:space="preserve"> Програмска активност 0001: подршка локалним спортским организацијама,удружењима и савезима</t>
  </si>
  <si>
    <t xml:space="preserve"> Програмска активност 0001: функционисање установа примарне здравствене заштите</t>
  </si>
  <si>
    <t>ПРОГРАМ 2: Комунална делатност</t>
  </si>
  <si>
    <t xml:space="preserve"> Програмска активност 0014: остале комуналне услуге</t>
  </si>
  <si>
    <t xml:space="preserve"> Програмска активност 0001: Водоснабдевање</t>
  </si>
  <si>
    <t xml:space="preserve"> Пројекат 0001: Стубо ровни-смањење губитака воде у мрежи</t>
  </si>
  <si>
    <t>ПРОГРАМ 15: Локална самоуправа</t>
  </si>
  <si>
    <t xml:space="preserve"> Програмска активност 0004: Општинско јавно правобранилаштво</t>
  </si>
  <si>
    <t xml:space="preserve"> Програмска активност 0006: Информисање</t>
  </si>
  <si>
    <t>ПРОГРАМ 6: Заштита животне средине</t>
  </si>
  <si>
    <t xml:space="preserve"> Програмска активност 0001: Управљање заштитом животне средине и природних вредности</t>
  </si>
  <si>
    <t>Набавка контејнера</t>
  </si>
  <si>
    <t>ПРОГРАМ 11: Социјална заштита</t>
  </si>
  <si>
    <t xml:space="preserve">Раздео 1 </t>
  </si>
  <si>
    <t>СКУПШТИНА ОПШТИНЕ</t>
  </si>
  <si>
    <t xml:space="preserve">Глава 1.01. </t>
  </si>
  <si>
    <t>0602</t>
  </si>
  <si>
    <t>функционисање локалне самоуправе и градских општина</t>
  </si>
  <si>
    <t>0602/0001</t>
  </si>
  <si>
    <t>Укупно за функц. кл. 830 услуге емитовања и штампања</t>
  </si>
  <si>
    <t>ПРЕДСЕДНИК И ВЕЋЕ</t>
  </si>
  <si>
    <t>Дотације невладиним организацијама-политичке странке</t>
  </si>
  <si>
    <t>Програмска активност 0001 Функционисање локалне самоуправе</t>
  </si>
  <si>
    <t>Програмска активност 0001 функционисање локалне самоуправе</t>
  </si>
  <si>
    <t>Материјал - набавка противградних ракета</t>
  </si>
  <si>
    <t>функ.кл. 360 ЈАВНИ РЕД И БЕЗБЕДНОСТ НЕКЛ.НА ДРУГОМ МЕСТУ</t>
  </si>
  <si>
    <t>ПРОГРАМ 3 Локални економски развој</t>
  </si>
  <si>
    <t>Програмска активност 0002 Унапређење привредног амбијента</t>
  </si>
  <si>
    <t>3/0001</t>
  </si>
  <si>
    <t>Програм 5 Пољопривреда</t>
  </si>
  <si>
    <t>Програмска активност 0001 Унапређење услова за пољопривредну производњу</t>
  </si>
  <si>
    <t>Програмска активност; 0003 Рурални развој</t>
  </si>
  <si>
    <r>
      <rPr>
        <b/>
        <sz val="9"/>
        <rFont val="Times New Roman"/>
        <family val="1"/>
      </rPr>
      <t>0003</t>
    </r>
  </si>
  <si>
    <t xml:space="preserve"> Пројекат 11/0002: Субвенције за цену воде социјалним катергоријама становништва</t>
  </si>
  <si>
    <t>Програм 15 Локална самоуправа</t>
  </si>
  <si>
    <t>Програмска активност 0002 Подстицаји пољопривредној производњи</t>
  </si>
  <si>
    <r>
      <rPr>
        <sz val="9"/>
        <rFont val="Times New Roman"/>
        <family val="1"/>
      </rPr>
      <t>0101</t>
    </r>
  </si>
  <si>
    <t>Субвенције приватним предузећима -вештачко осемењавање</t>
  </si>
  <si>
    <t>Субвенције приватним предузећима -камата</t>
  </si>
  <si>
    <t>Дотације невладиним организацијама-пчелари</t>
  </si>
  <si>
    <t>Пројекат 5/0003 изложба крава</t>
  </si>
  <si>
    <t>5/0003</t>
  </si>
  <si>
    <t>Програм 11. Социјална заштита</t>
  </si>
  <si>
    <t>0901</t>
  </si>
  <si>
    <t>0901/0001</t>
  </si>
  <si>
    <t>0901/0009/</t>
  </si>
  <si>
    <t>0901/0010</t>
  </si>
  <si>
    <t>0901/0003</t>
  </si>
  <si>
    <t xml:space="preserve"> Пројекат 1801/0002: вантелесна оплодња</t>
  </si>
  <si>
    <r>
      <rPr>
        <sz val="9"/>
        <rFont val="Times New Roman"/>
        <family val="1"/>
      </rPr>
      <t>0001</t>
    </r>
  </si>
  <si>
    <t>Функц.кл 760 ЗДРАВСТВО НЕКЛАСИФИКОВАНО НА ДРУГОМ МЕСТУ</t>
  </si>
  <si>
    <t>Програм 11 Социјална заштита</t>
  </si>
  <si>
    <t>Функц. Кл. 760 Здравство некласификовано на другом месту</t>
  </si>
  <si>
    <t>Укупно за функц. кл. 760 Здравство некласификовано на другом месту</t>
  </si>
  <si>
    <t>Услуге по уговору пруга</t>
  </si>
  <si>
    <t xml:space="preserve">Текуће поправке и одржавање-чишћење канала </t>
  </si>
  <si>
    <t xml:space="preserve">Текућа буџетска резерва </t>
  </si>
  <si>
    <t>Пројекат: 0901/0010 Једнократна помоћ пензионерима</t>
  </si>
  <si>
    <t>Пројекат: 0901/0009Ђачка кухинја за децу ромске националности у</t>
  </si>
  <si>
    <t>Програм 11 социјална заштита</t>
  </si>
  <si>
    <t>Програмска активност 0005 Активности Црвеног крста</t>
  </si>
  <si>
    <t xml:space="preserve">Функц. Кл. 421 Пољопривреда </t>
  </si>
  <si>
    <t>Укупно за функц. кл. 560 Заштита животне средине некласификована на другом месту</t>
  </si>
  <si>
    <t>Укупно за функц. кл. 421 Пољопривреда</t>
  </si>
  <si>
    <t>0901/0006</t>
  </si>
  <si>
    <t>Програмска активност 0006: Дечја заштита</t>
  </si>
  <si>
    <t>Програмска активност 0001</t>
  </si>
  <si>
    <t>Услуге по уговору -стручно усавршавање пољопривредника</t>
  </si>
  <si>
    <t>0701</t>
  </si>
  <si>
    <t>0701/0002</t>
  </si>
  <si>
    <t>Програмска активност 0001 подршка постојећој привреди</t>
  </si>
  <si>
    <t>Програмска активност 0002: Стратешко ,просторно и урбанистичко планирање</t>
  </si>
  <si>
    <t>Програмска активност  0901/0001: Помоћ угроженом становништву у грађевинском материјалу</t>
  </si>
  <si>
    <t>Функц.кл. 560-Заштита животне средине некласификована на другом месту</t>
  </si>
  <si>
    <t>Услуге по уговору-уклањање угинулих живтиња</t>
  </si>
  <si>
    <t>Услуге по уговору-дезинсекција</t>
  </si>
  <si>
    <t>Укупно за функ.кл. 560- Заштита животне средине некласификована на другом месту</t>
  </si>
  <si>
    <t>Специјализоване услуге  ПСС Ваљево</t>
  </si>
  <si>
    <t xml:space="preserve"> Програмска активност 0003: Праћење квалитета елемената живота</t>
  </si>
  <si>
    <t>Услуге по уговору - мерење ваздуха</t>
  </si>
  <si>
    <t>Услуге по уговору - мерење буке</t>
  </si>
  <si>
    <t>Функц.кл. 070 СОЦИЈАЛНА ЗАШТИТА</t>
  </si>
  <si>
    <t>Функц.кл. 070 Социјална помоћ угроженом становништву некласификована на другом месту</t>
  </si>
  <si>
    <t>Пројекат  0002: Регионална депонија Еко Тамнава</t>
  </si>
  <si>
    <t>Пројекат 0001: сакупљање и одвожење медицинског отпада</t>
  </si>
  <si>
    <t>Функц.кл. 510 Управљање отпадом</t>
  </si>
  <si>
    <r>
      <rPr>
        <sz val="9"/>
        <rFont val="Times New Roman"/>
        <family val="1"/>
      </rPr>
      <t>0002</t>
    </r>
  </si>
  <si>
    <t>Пројекат: 0002 Набавка судова за одлагање отпада</t>
  </si>
  <si>
    <t>Функц.кл.510 Управљање отпадом</t>
  </si>
  <si>
    <t>2/0002</t>
  </si>
  <si>
    <t>Укупно за функц кл.760 ЗДРАВСТВО</t>
  </si>
  <si>
    <t xml:space="preserve"> Пројекат 1801/0001:  унапређење квалитета здравствене зашите становништва на територији општине Лајковац</t>
  </si>
  <si>
    <t>15</t>
  </si>
  <si>
    <t>Функцион. Кл 510 Управљање отпадом</t>
  </si>
  <si>
    <t>6</t>
  </si>
  <si>
    <t>Пројекат 6/0005 Антиерозивно пошумљавање</t>
  </si>
  <si>
    <t>Функцион. Кл 560 Заштита животне средине некласификована на другом месту</t>
  </si>
  <si>
    <t>Програм 9 Основно образовање</t>
  </si>
  <si>
    <t>Пројекат 9/0001- превоз школске деце</t>
  </si>
  <si>
    <t>9/0001</t>
  </si>
  <si>
    <t>ПРОГРАМ 10 Средње образовање</t>
  </si>
  <si>
    <t>Материјал - туцаник</t>
  </si>
  <si>
    <t>Функц.кл. 520 Управљање отпадним водама</t>
  </si>
  <si>
    <t>Накнаде за социјалну заштиту-ЈП Градска чистоћа за цену воде</t>
  </si>
  <si>
    <t>Накнаде за социјалну заштиту- интервентно снабдевање водом</t>
  </si>
  <si>
    <t>Функц.кл. 510- Управљање отпадом</t>
  </si>
  <si>
    <t>Укупно за функц кл. 510- управљање отпадом</t>
  </si>
  <si>
    <t>било 2014 4000000</t>
  </si>
  <si>
    <t>Програм 13 Култура</t>
  </si>
  <si>
    <t>Функционална класификација 840 ВЕРСКЕ И ОСТАЛЕ УСЛУГЕ ЗАЈЕДНИЦЕ</t>
  </si>
  <si>
    <t>Пројекта 0001: Техничко опремање ПУ</t>
  </si>
  <si>
    <t>Пројекат 0002 - Набавка опреме за спортску халу</t>
  </si>
  <si>
    <t>Пројекат 0002: Доградња и реконструкција Дечјег вртића</t>
  </si>
  <si>
    <t>167/1</t>
  </si>
  <si>
    <t>Пројекат 0004 Одржавање, санација и реконструкција школе Миле Дубљевић</t>
  </si>
  <si>
    <t>Пројекат 0004 Одржавање, санација и реконструкција Средње школе</t>
  </si>
  <si>
    <t>Накнаде за запослене чланове комисија</t>
  </si>
  <si>
    <t>Остале дотације и транфери</t>
  </si>
  <si>
    <t>Накнаде за запослене чл.комисија</t>
  </si>
  <si>
    <t xml:space="preserve">Текуће поправке и одржавање-прочишћавање канализације </t>
  </si>
  <si>
    <t>Пројекат 0012/1:Пројектовање уређења простора око градске куће</t>
  </si>
  <si>
    <t>Функц.кл 070 или 630 Социјална помоћ угроженом становништву некласификована на другом месту</t>
  </si>
  <si>
    <t>424</t>
  </si>
  <si>
    <t>Специјализоване услуге-накнаде за стрелце</t>
  </si>
  <si>
    <t xml:space="preserve">Програмска активоност 0001 Социјална заштита </t>
  </si>
  <si>
    <t>трошкови поправке и одржавања -хала</t>
  </si>
  <si>
    <t>Глава 3.07  Градска библиотека</t>
  </si>
  <si>
    <t>Пројекат 6/0004  Чишћење корита реке Колубаре</t>
  </si>
  <si>
    <t xml:space="preserve">ПЛАН РАСХОДА ЗА 2015.ГОДИНУ </t>
  </si>
  <si>
    <t>Укупно за функцију 840 ВЕРСКЕ И ОСТАЛЕ УСЛУГЕ ЗАЈЕДНИЦЕ</t>
  </si>
  <si>
    <t>Трансфери осталим нивоима власти-Центар за соц.рад</t>
  </si>
  <si>
    <t>Дотације невладиним организацијама-спортска удружења</t>
  </si>
  <si>
    <t>Дотације невладиним организацијама-за пројекте по конкурсу верске заједнице</t>
  </si>
  <si>
    <t>ПРОГРАМ 7 Локална самоуправа</t>
  </si>
  <si>
    <t>Пројекат 00021:Изградња и реконструкција раскрснице у центру Боговађа</t>
  </si>
  <si>
    <t>Пројекат 0002:прикључак спортке хале на котларницу Дома здравља</t>
  </si>
  <si>
    <t>ПРОГРАМ 10: Средње образовање</t>
  </si>
  <si>
    <t>Накнаде за социјалну заштиту из буџета ђачка кухиња</t>
  </si>
  <si>
    <t xml:space="preserve">Програмска активоносз 0001 Социјална заштита </t>
  </si>
  <si>
    <t>Дотације невладиним организацијама-верске заједнице инвестиције</t>
  </si>
  <si>
    <t>Дотације невладиним организацијама-верске заједнице конкурс</t>
  </si>
  <si>
    <t>Дотације невладиним организацијама-удружења грађана конурс</t>
  </si>
  <si>
    <t>накне за соц,заштиту-Вантелесна оплодња</t>
  </si>
  <si>
    <t>Услуге по уговору -sajam</t>
  </si>
  <si>
    <t>Субвенције приватним предузећима-спровођење програма</t>
  </si>
  <si>
    <t>Субвенције качерски мед</t>
  </si>
  <si>
    <t>Субвенције воће и поврће</t>
  </si>
  <si>
    <t>Субвенције -стакленици и пластеници</t>
  </si>
  <si>
    <t>Текуће поправке и одрж.-гр.чистоћа</t>
  </si>
  <si>
    <t>Пројекат 0005:Изградња и реконструкција локалног некатегорисаног пута Придворица Станишићи</t>
  </si>
  <si>
    <t>Пројекат 0008:Реконструкција водоводне мреже са заменом азбестних цеви у улици Војводе Мишића</t>
  </si>
  <si>
    <t>Пројекат 2/0001:Израда главног  пројекта кишне и фекалне канализације: ул.1300 каплара</t>
  </si>
  <si>
    <t>Пројекат 2/0001:Израда главног  пројекта кишне и фекалне канализације: ул.Војводе Степе</t>
  </si>
  <si>
    <t>Пројекат 2/0001:Израда главног  пројекта кишне и фекалне канализације: ул.Пуће и Вуке Милијановић</t>
  </si>
  <si>
    <t xml:space="preserve">Пројекат 2/0001:Израда главног  пројекта улице Мајора Гавриловића са кишном канализацијом </t>
  </si>
  <si>
    <t xml:space="preserve">Пројекат 2/0001:Израда главног  пројекта улице Носилаца албанске споменице  са кишном и фекалном канализацијом </t>
  </si>
  <si>
    <t>Пројекат 0004:Изградња и реконструкција локалног некатегорисаног Доњи Лајковац мост на Грабовцу</t>
  </si>
  <si>
    <t>Пројекат 00021:Реконструкција пута у Јабучју пут за Тејиће</t>
  </si>
  <si>
    <t>Пројекат 0008:Копање дубинских бунара у Врачевићу</t>
  </si>
  <si>
    <t>Пројекат 0012 Набавка и монтажа уређаја за уштеду у трошењу јавне расвете</t>
  </si>
  <si>
    <t>Пројекат 2/0003:Изградња кишне канализације улица Војислава Илића</t>
  </si>
  <si>
    <t>Пројекат 2/0003:Изградња кишне канализације улица Војводе Миленка</t>
  </si>
  <si>
    <t>Пројекат 2/0003:Изградња кишне канализације улица Хајдучка</t>
  </si>
  <si>
    <t>Пројекат 2/0005:Изградња фекалне канализације улица Војводе Путника</t>
  </si>
  <si>
    <t>Пројекат 2/0005:Изградња фекалне канализације улица Војводе Мишића( Пепељ.рампа Енмон)</t>
  </si>
  <si>
    <t xml:space="preserve">Пројекат 2/0005:Изградња фекалне канализације улица Мише Миловановића </t>
  </si>
  <si>
    <t xml:space="preserve">Пројекат 2/0005:Изградња фекалне канализације улица Петра Бојовића </t>
  </si>
  <si>
    <t>Пројекат 2/0005: изградња кишног колектора Пепељевачка рампа Јолића воденица</t>
  </si>
  <si>
    <t>Пројекат 2/0003:Изградња кишне канализације улица Надежде Петровић</t>
  </si>
  <si>
    <t>Пројекат 2/0003:изградња кишне и фекалне канализације Лајковац (ул.Извиђ.Мокрањч. Б.Радичев. и др.)пренете обавезе</t>
  </si>
  <si>
    <t>Услуге по уговору  -јавни радови туристичка и сл.</t>
  </si>
  <si>
    <r>
      <t>Укупно за функц.кл.</t>
    </r>
    <r>
      <rPr>
        <b/>
        <sz val="9"/>
        <rFont val="Times New Roman"/>
        <family val="1"/>
      </rPr>
      <t>070</t>
    </r>
    <r>
      <rPr>
        <b/>
        <sz val="9"/>
        <rFont val="Times New Roman"/>
        <family val="1"/>
        <charset val="204"/>
      </rPr>
      <t xml:space="preserve"> </t>
    </r>
    <r>
      <rPr>
        <b/>
        <sz val="9"/>
        <rFont val="Times New Roman"/>
        <family val="1"/>
      </rPr>
      <t>Социјална помоћ угроженом становништву некласификована на другом месту</t>
    </r>
  </si>
</sst>
</file>

<file path=xl/styles.xml><?xml version="1.0" encoding="utf-8"?>
<styleSheet xmlns="http://schemas.openxmlformats.org/spreadsheetml/2006/main">
  <numFmts count="5">
    <numFmt numFmtId="43" formatCode="_(* #,##0.00_);_(* \(#,##0.00\);_(* &quot;-&quot;??_);_(@_)"/>
    <numFmt numFmtId="164" formatCode="_-* #,##0.00\ _D_i_n_._-;\-* #,##0.00\ _D_i_n_._-;_-* &quot;-&quot;??\ _D_i_n_._-;_-@_-"/>
    <numFmt numFmtId="165" formatCode="_-* #,##0.00\ _Д_и_н_._-;\-* #,##0.00\ _Д_и_н_._-;_-* &quot;-&quot;??\ _Д_и_н_._-;_-@_-"/>
    <numFmt numFmtId="166" formatCode="#,##0.00_ ;\-#,##0.00\ "/>
    <numFmt numFmtId="167" formatCode="#,##0.00;[Red]#,##0.00"/>
  </numFmts>
  <fonts count="103">
    <font>
      <sz val="10"/>
      <name val="Arial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name val="Times New Roman"/>
      <family val="1"/>
    </font>
    <font>
      <b/>
      <sz val="10"/>
      <name val="Times New Roman"/>
      <family val="1"/>
    </font>
    <font>
      <sz val="9"/>
      <name val="Times New Roman"/>
      <family val="1"/>
    </font>
    <font>
      <b/>
      <sz val="9"/>
      <name val="Times New Roman"/>
      <family val="1"/>
    </font>
    <font>
      <sz val="10"/>
      <name val="Arial"/>
      <family val="2"/>
    </font>
    <font>
      <b/>
      <sz val="9"/>
      <name val="Times New Roman"/>
      <family val="1"/>
      <charset val="204"/>
    </font>
    <font>
      <sz val="9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1"/>
      <name val="Times New Roman"/>
      <family val="1"/>
    </font>
    <font>
      <b/>
      <sz val="10"/>
      <name val="Arial"/>
      <family val="2"/>
    </font>
    <font>
      <sz val="8"/>
      <name val="Arial"/>
      <family val="2"/>
    </font>
    <font>
      <b/>
      <i/>
      <sz val="10"/>
      <name val="Arial"/>
      <family val="2"/>
    </font>
    <font>
      <sz val="10"/>
      <name val="Arial"/>
      <family val="2"/>
      <charset val="238"/>
    </font>
    <font>
      <sz val="9"/>
      <name val="Times New Roman"/>
      <family val="1"/>
      <charset val="238"/>
    </font>
    <font>
      <b/>
      <sz val="10"/>
      <name val="Arial"/>
      <family val="2"/>
      <charset val="238"/>
    </font>
    <font>
      <sz val="8"/>
      <name val="Times New Roman"/>
      <family val="1"/>
    </font>
    <font>
      <b/>
      <sz val="8"/>
      <name val="Times New Roman"/>
      <family val="1"/>
    </font>
    <font>
      <sz val="8"/>
      <name val="Times New Roman"/>
      <family val="1"/>
      <charset val="238"/>
    </font>
    <font>
      <b/>
      <sz val="9"/>
      <name val="Times New Roman"/>
      <family val="1"/>
      <charset val="238"/>
    </font>
    <font>
      <sz val="9"/>
      <color indexed="8"/>
      <name val="Times New Roman"/>
      <family val="1"/>
    </font>
    <font>
      <sz val="9"/>
      <color indexed="8"/>
      <name val="Swiss Light YU"/>
      <family val="2"/>
    </font>
    <font>
      <b/>
      <sz val="9"/>
      <color indexed="8"/>
      <name val="Swiss Light YU"/>
      <family val="2"/>
    </font>
    <font>
      <b/>
      <sz val="10"/>
      <color indexed="8"/>
      <name val="Swiss Light YU"/>
      <family val="2"/>
    </font>
    <font>
      <b/>
      <sz val="8"/>
      <color indexed="8"/>
      <name val="Swiss Light YU"/>
      <family val="2"/>
    </font>
    <font>
      <sz val="9"/>
      <name val="Arial"/>
      <family val="2"/>
      <charset val="238"/>
    </font>
    <font>
      <b/>
      <sz val="8"/>
      <color indexed="8"/>
      <name val="Arial"/>
      <family val="2"/>
      <charset val="238"/>
    </font>
    <font>
      <sz val="11"/>
      <color indexed="8"/>
      <name val="Times New Roman"/>
      <family val="1"/>
      <charset val="238"/>
    </font>
    <font>
      <sz val="11"/>
      <name val="Times New Roman"/>
      <family val="1"/>
      <charset val="238"/>
    </font>
    <font>
      <sz val="8"/>
      <color indexed="8"/>
      <name val="Arial"/>
      <family val="2"/>
      <charset val="238"/>
    </font>
    <font>
      <b/>
      <sz val="8"/>
      <color indexed="8"/>
      <name val="Arial"/>
      <family val="2"/>
    </font>
    <font>
      <sz val="8"/>
      <color indexed="8"/>
      <name val="Arial"/>
      <family val="2"/>
    </font>
    <font>
      <sz val="9"/>
      <color indexed="10"/>
      <name val="Times New Roman"/>
      <family val="1"/>
    </font>
    <font>
      <b/>
      <sz val="10"/>
      <name val="Times New Roman"/>
      <family val="1"/>
      <charset val="238"/>
    </font>
    <font>
      <sz val="10"/>
      <name val="Times New Roman"/>
      <family val="1"/>
      <charset val="238"/>
    </font>
    <font>
      <sz val="8"/>
      <color indexed="8"/>
      <name val="Times New Roman"/>
      <family val="1"/>
    </font>
    <font>
      <b/>
      <sz val="8"/>
      <name val="Times New Roman"/>
      <family val="1"/>
      <charset val="204"/>
    </font>
    <font>
      <sz val="8"/>
      <name val="Times New Roman"/>
      <family val="1"/>
      <charset val="204"/>
    </font>
    <font>
      <sz val="8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9"/>
      <color rgb="FFFF0000"/>
      <name val="Times New Roman"/>
      <family val="1"/>
    </font>
    <font>
      <sz val="8"/>
      <color rgb="FF7030A0"/>
      <name val="Arial"/>
      <family val="2"/>
    </font>
    <font>
      <sz val="8"/>
      <color rgb="FFFF0000"/>
      <name val="Arial"/>
      <family val="2"/>
    </font>
    <font>
      <sz val="8"/>
      <color rgb="FF7030A0"/>
      <name val="Times New Roman"/>
      <family val="1"/>
    </font>
    <font>
      <sz val="8"/>
      <color rgb="FFFF0000"/>
      <name val="Times New Roman"/>
      <family val="1"/>
    </font>
    <font>
      <b/>
      <sz val="8"/>
      <color rgb="FF7030A0"/>
      <name val="Times New Roman"/>
      <family val="1"/>
    </font>
    <font>
      <b/>
      <sz val="8"/>
      <color rgb="FFFF0000"/>
      <name val="Times New Roman"/>
      <family val="1"/>
    </font>
    <font>
      <sz val="8"/>
      <color rgb="FF7030A0"/>
      <name val="Times New Roman"/>
      <family val="1"/>
      <charset val="238"/>
    </font>
    <font>
      <sz val="8"/>
      <color rgb="FFFF0000"/>
      <name val="Times New Roman"/>
      <family val="1"/>
      <charset val="238"/>
    </font>
    <font>
      <b/>
      <i/>
      <u/>
      <sz val="8"/>
      <color rgb="FF7030A0"/>
      <name val="Times New Roman"/>
      <family val="1"/>
    </font>
    <font>
      <sz val="9"/>
      <color theme="1"/>
      <name val="Times New Roman"/>
      <family val="1"/>
      <charset val="204"/>
    </font>
    <font>
      <sz val="8"/>
      <color theme="1"/>
      <name val="Times New Roman"/>
      <family val="1"/>
      <charset val="204"/>
    </font>
    <font>
      <sz val="9"/>
      <color rgb="FFFF0000"/>
      <name val="Times New Roman"/>
      <family val="1"/>
    </font>
    <font>
      <sz val="10"/>
      <color rgb="FFFF0000"/>
      <name val="Times New Roman"/>
      <family val="1"/>
    </font>
    <font>
      <sz val="9"/>
      <color theme="1"/>
      <name val="Times New Roman"/>
      <family val="1"/>
    </font>
    <font>
      <b/>
      <sz val="10"/>
      <color rgb="FFFF0000"/>
      <name val="Times New Roman"/>
      <family val="1"/>
    </font>
    <font>
      <sz val="9"/>
      <color theme="1" tint="4.9989318521683403E-2"/>
      <name val="Times New Roman"/>
      <family val="1"/>
    </font>
    <font>
      <sz val="8"/>
      <color theme="1" tint="4.9989318521683403E-2"/>
      <name val="Times New Roman"/>
      <family val="1"/>
    </font>
    <font>
      <sz val="10"/>
      <color rgb="FFFF0000"/>
      <name val="Arial"/>
      <family val="2"/>
      <charset val="238"/>
    </font>
    <font>
      <sz val="10"/>
      <color rgb="FFFF0000"/>
      <name val="Arial"/>
      <family val="2"/>
    </font>
    <font>
      <sz val="9"/>
      <color rgb="FFFF0000"/>
      <name val="Times New Roman"/>
      <family val="1"/>
      <charset val="204"/>
    </font>
    <font>
      <sz val="9"/>
      <color rgb="FFFF0000"/>
      <name val="Times New Roman"/>
      <family val="1"/>
      <charset val="238"/>
    </font>
    <font>
      <sz val="11"/>
      <color rgb="FF000000"/>
      <name val="Times New Roman"/>
      <family val="1"/>
    </font>
    <font>
      <i/>
      <sz val="11"/>
      <color rgb="FF000000"/>
      <name val="Times New Roman"/>
      <family val="1"/>
    </font>
    <font>
      <sz val="11"/>
      <color rgb="FF000000"/>
      <name val="Times New Roman"/>
      <family val="1"/>
      <charset val="238"/>
    </font>
    <font>
      <b/>
      <i/>
      <sz val="11"/>
      <color rgb="FF000000"/>
      <name val="Times New Roman"/>
      <family val="1"/>
    </font>
    <font>
      <sz val="11"/>
      <color theme="1"/>
      <name val="Times New Roman"/>
      <family val="1"/>
      <charset val="238"/>
    </font>
    <font>
      <u/>
      <sz val="11"/>
      <color theme="1"/>
      <name val="Times New Roman"/>
      <family val="1"/>
      <charset val="238"/>
    </font>
    <font>
      <i/>
      <sz val="11"/>
      <color rgb="FF000000"/>
      <name val="Times New Roman"/>
      <family val="1"/>
      <charset val="238"/>
    </font>
    <font>
      <b/>
      <i/>
      <sz val="11"/>
      <color rgb="FF000000"/>
      <name val="Times New Roman"/>
      <family val="1"/>
      <charset val="238"/>
    </font>
    <font>
      <sz val="11"/>
      <color rgb="FFFF0000"/>
      <name val="Times New Roman"/>
      <family val="1"/>
    </font>
    <font>
      <sz val="8"/>
      <color theme="1"/>
      <name val="Arial"/>
      <family val="2"/>
      <charset val="238"/>
    </font>
    <font>
      <b/>
      <sz val="8"/>
      <color theme="1"/>
      <name val="Arial"/>
      <family val="2"/>
    </font>
    <font>
      <sz val="8"/>
      <color rgb="FFFF0000"/>
      <name val="Arial"/>
      <family val="2"/>
      <charset val="238"/>
    </font>
    <font>
      <b/>
      <sz val="8"/>
      <color theme="2" tint="-0.89999084444715716"/>
      <name val="Arial"/>
      <family val="2"/>
      <charset val="238"/>
    </font>
    <font>
      <b/>
      <sz val="8"/>
      <color theme="1"/>
      <name val="Arial"/>
      <family val="2"/>
      <charset val="238"/>
    </font>
    <font>
      <sz val="8"/>
      <color theme="1"/>
      <name val="Arial"/>
      <family val="2"/>
    </font>
    <font>
      <b/>
      <sz val="9"/>
      <color rgb="FFFF0000"/>
      <name val="Times New Roman"/>
      <family val="1"/>
      <charset val="204"/>
    </font>
    <font>
      <sz val="12"/>
      <color theme="1"/>
      <name val="Times New Roman"/>
      <family val="1"/>
    </font>
    <font>
      <sz val="8"/>
      <color rgb="FF000000"/>
      <name val="Arial"/>
      <family val="2"/>
      <charset val="238"/>
    </font>
    <font>
      <b/>
      <sz val="8"/>
      <color rgb="FF000000"/>
      <name val="Arial"/>
      <family val="2"/>
      <charset val="238"/>
    </font>
    <font>
      <b/>
      <sz val="8"/>
      <name val="Arial"/>
      <family val="2"/>
      <charset val="238"/>
    </font>
    <font>
      <sz val="9"/>
      <color indexed="8"/>
      <name val="Swiss Light YU"/>
      <family val="2"/>
    </font>
    <font>
      <i/>
      <sz val="10"/>
      <name val="Times New Roman"/>
      <family val="1"/>
      <charset val="238"/>
    </font>
    <font>
      <b/>
      <i/>
      <sz val="10"/>
      <name val="Times New Roman"/>
      <family val="1"/>
      <charset val="238"/>
    </font>
    <font>
      <sz val="11"/>
      <color rgb="FFFF0000"/>
      <name val="Calibri"/>
      <family val="2"/>
      <charset val="238"/>
      <scheme val="minor"/>
    </font>
    <font>
      <b/>
      <sz val="9"/>
      <color indexed="8"/>
      <name val="Arial"/>
      <family val="2"/>
      <charset val="238"/>
    </font>
    <font>
      <b/>
      <sz val="10"/>
      <color indexed="8"/>
      <name val="Swiss Light YU"/>
      <family val="2"/>
    </font>
    <font>
      <sz val="10"/>
      <color indexed="8"/>
      <name val="Swiss Light YU"/>
      <family val="2"/>
    </font>
    <font>
      <sz val="9"/>
      <color indexed="8"/>
      <name val="Swiss Light YU"/>
      <family val="2"/>
    </font>
    <font>
      <b/>
      <sz val="9"/>
      <color indexed="8"/>
      <name val="Swiss Light YU"/>
      <family val="2"/>
    </font>
    <font>
      <b/>
      <sz val="8"/>
      <color indexed="8"/>
      <name val="Swiss Light YU"/>
      <family val="2"/>
    </font>
    <font>
      <sz val="9"/>
      <name val="Calibri"/>
      <family val="2"/>
    </font>
    <font>
      <sz val="8"/>
      <color indexed="8"/>
      <name val="Swiss Light YU"/>
      <family val="2"/>
    </font>
    <font>
      <sz val="10"/>
      <color theme="6" tint="-0.499984740745262"/>
      <name val="Arial"/>
      <family val="2"/>
      <charset val="238"/>
    </font>
    <font>
      <sz val="9"/>
      <name val="Arial"/>
      <family val="2"/>
    </font>
    <font>
      <sz val="11.25"/>
      <name val="Times New Roman"/>
      <family val="1"/>
      <charset val="204"/>
    </font>
    <font>
      <b/>
      <sz val="8"/>
      <name val="Arial"/>
      <family val="2"/>
    </font>
    <font>
      <b/>
      <sz val="9"/>
      <color theme="1"/>
      <name val="Times New Roman"/>
      <family val="1"/>
      <charset val="238"/>
    </font>
    <font>
      <sz val="12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43" fontId="2" fillId="0" borderId="0" applyFont="0" applyFill="0" applyBorder="0" applyAlignment="0" applyProtection="0"/>
    <xf numFmtId="0" fontId="42" fillId="0" borderId="0"/>
    <xf numFmtId="0" fontId="1" fillId="0" borderId="0"/>
    <xf numFmtId="0" fontId="2" fillId="0" borderId="0"/>
    <xf numFmtId="164" fontId="2" fillId="0" borderId="0" applyFont="0" applyFill="0" applyBorder="0" applyAlignment="0" applyProtection="0"/>
    <xf numFmtId="0" fontId="1" fillId="0" borderId="0"/>
  </cellStyleXfs>
  <cellXfs count="785">
    <xf numFmtId="0" fontId="0" fillId="0" borderId="0" xfId="0"/>
    <xf numFmtId="0" fontId="3" fillId="0" borderId="0" xfId="0" applyFont="1"/>
    <xf numFmtId="0" fontId="0" fillId="0" borderId="0" xfId="0" applyBorder="1"/>
    <xf numFmtId="0" fontId="4" fillId="0" borderId="0" xfId="0" applyFont="1" applyAlignment="1"/>
    <xf numFmtId="0" fontId="3" fillId="0" borderId="0" xfId="0" applyFont="1" applyBorder="1" applyAlignment="1"/>
    <xf numFmtId="0" fontId="3" fillId="0" borderId="0" xfId="0" applyFont="1" applyBorder="1" applyAlignment="1">
      <alignment vertical="justify"/>
    </xf>
    <xf numFmtId="0" fontId="3" fillId="0" borderId="0" xfId="0" applyFont="1" applyAlignment="1"/>
    <xf numFmtId="0" fontId="3" fillId="0" borderId="1" xfId="0" applyFont="1" applyBorder="1" applyAlignment="1">
      <alignment vertical="justify"/>
    </xf>
    <xf numFmtId="0" fontId="3" fillId="0" borderId="0" xfId="0" applyFont="1" applyFill="1" applyBorder="1" applyAlignment="1">
      <alignment vertical="justify"/>
    </xf>
    <xf numFmtId="0" fontId="3" fillId="0" borderId="1" xfId="0" applyFont="1" applyFill="1" applyBorder="1" applyAlignment="1">
      <alignment vertical="justify"/>
    </xf>
    <xf numFmtId="0" fontId="4" fillId="0" borderId="0" xfId="0" applyFont="1" applyAlignment="1">
      <alignment vertical="justify"/>
    </xf>
    <xf numFmtId="0" fontId="3" fillId="0" borderId="0" xfId="0" applyFont="1" applyFill="1" applyBorder="1" applyAlignment="1"/>
    <xf numFmtId="0" fontId="3" fillId="0" borderId="0" xfId="0" applyFont="1" applyAlignment="1">
      <alignment vertical="justify"/>
    </xf>
    <xf numFmtId="0" fontId="0" fillId="0" borderId="0" xfId="0" applyAlignment="1">
      <alignment vertical="justify"/>
    </xf>
    <xf numFmtId="0" fontId="0" fillId="0" borderId="0" xfId="0" applyBorder="1" applyAlignment="1">
      <alignment vertical="justify"/>
    </xf>
    <xf numFmtId="0" fontId="3" fillId="0" borderId="0" xfId="0" applyFont="1" applyFill="1" applyAlignment="1">
      <alignment vertical="justify"/>
    </xf>
    <xf numFmtId="0" fontId="5" fillId="0" borderId="0" xfId="0" applyFont="1"/>
    <xf numFmtId="0" fontId="5" fillId="0" borderId="1" xfId="0" applyFont="1" applyBorder="1" applyAlignment="1">
      <alignment vertical="justify"/>
    </xf>
    <xf numFmtId="43" fontId="5" fillId="0" borderId="1" xfId="1" applyFont="1" applyBorder="1" applyAlignment="1">
      <alignment vertical="justify"/>
    </xf>
    <xf numFmtId="0" fontId="6" fillId="0" borderId="1" xfId="0" applyFont="1" applyBorder="1" applyAlignment="1">
      <alignment vertical="justify"/>
    </xf>
    <xf numFmtId="43" fontId="6" fillId="0" borderId="1" xfId="1" applyFont="1" applyBorder="1" applyAlignment="1">
      <alignment vertical="justify"/>
    </xf>
    <xf numFmtId="43" fontId="6" fillId="0" borderId="1" xfId="0" applyNumberFormat="1" applyFont="1" applyBorder="1" applyAlignment="1">
      <alignment vertical="justify"/>
    </xf>
    <xf numFmtId="43" fontId="5" fillId="0" borderId="1" xfId="0" applyNumberFormat="1" applyFont="1" applyBorder="1" applyAlignment="1">
      <alignment vertical="justify"/>
    </xf>
    <xf numFmtId="0" fontId="3" fillId="0" borderId="1" xfId="0" applyFont="1" applyBorder="1"/>
    <xf numFmtId="0" fontId="3" fillId="0" borderId="0" xfId="0" applyFont="1" applyBorder="1"/>
    <xf numFmtId="0" fontId="5" fillId="0" borderId="1" xfId="0" applyFont="1" applyBorder="1" applyAlignment="1">
      <alignment vertical="justify" textRotation="90"/>
    </xf>
    <xf numFmtId="0" fontId="5" fillId="0" borderId="1" xfId="0" applyFont="1" applyBorder="1" applyAlignment="1">
      <alignment horizontal="center" vertical="center"/>
    </xf>
    <xf numFmtId="0" fontId="4" fillId="0" borderId="0" xfId="0" applyFont="1" applyBorder="1" applyAlignment="1"/>
    <xf numFmtId="4" fontId="0" fillId="0" borderId="0" xfId="0" applyNumberFormat="1"/>
    <xf numFmtId="0" fontId="5" fillId="0" borderId="1" xfId="0" applyFont="1" applyBorder="1" applyAlignment="1">
      <alignment horizontal="center" vertical="justify"/>
    </xf>
    <xf numFmtId="4" fontId="5" fillId="0" borderId="1" xfId="0" applyNumberFormat="1" applyFont="1" applyBorder="1" applyAlignment="1">
      <alignment vertical="justify"/>
    </xf>
    <xf numFmtId="0" fontId="5" fillId="0" borderId="1" xfId="0" applyFont="1" applyBorder="1"/>
    <xf numFmtId="49" fontId="5" fillId="0" borderId="1" xfId="0" applyNumberFormat="1" applyFont="1" applyFill="1" applyBorder="1" applyAlignment="1">
      <alignment vertical="justify"/>
    </xf>
    <xf numFmtId="43" fontId="3" fillId="0" borderId="1" xfId="1" applyFont="1" applyFill="1" applyBorder="1" applyAlignment="1">
      <alignment vertical="justify"/>
    </xf>
    <xf numFmtId="0" fontId="9" fillId="0" borderId="1" xfId="0" applyFont="1" applyBorder="1" applyAlignment="1">
      <alignment vertical="justify"/>
    </xf>
    <xf numFmtId="0" fontId="5" fillId="0" borderId="1" xfId="0" applyFont="1" applyBorder="1" applyAlignment="1">
      <alignment horizontal="left" vertical="justify"/>
    </xf>
    <xf numFmtId="4" fontId="5" fillId="0" borderId="2" xfId="0" applyNumberFormat="1" applyFont="1" applyFill="1" applyBorder="1" applyAlignment="1">
      <alignment vertical="justify"/>
    </xf>
    <xf numFmtId="4" fontId="6" fillId="0" borderId="2" xfId="0" applyNumberFormat="1" applyFont="1" applyFill="1" applyBorder="1" applyAlignment="1">
      <alignment vertical="justify"/>
    </xf>
    <xf numFmtId="0" fontId="3" fillId="0" borderId="1" xfId="0" applyFont="1" applyBorder="1" applyAlignment="1">
      <alignment horizontal="center" vertical="center"/>
    </xf>
    <xf numFmtId="43" fontId="8" fillId="0" borderId="1" xfId="1" applyFont="1" applyBorder="1" applyAlignment="1">
      <alignment vertical="justify"/>
    </xf>
    <xf numFmtId="4" fontId="5" fillId="0" borderId="1" xfId="1" applyNumberFormat="1" applyFont="1" applyBorder="1" applyAlignment="1">
      <alignment vertical="justify"/>
    </xf>
    <xf numFmtId="0" fontId="8" fillId="0" borderId="1" xfId="0" applyFont="1" applyBorder="1" applyAlignment="1">
      <alignment vertical="justify"/>
    </xf>
    <xf numFmtId="43" fontId="8" fillId="0" borderId="1" xfId="0" applyNumberFormat="1" applyFont="1" applyBorder="1" applyAlignment="1">
      <alignment vertical="justify"/>
    </xf>
    <xf numFmtId="0" fontId="5" fillId="0" borderId="0" xfId="0" applyFont="1" applyBorder="1" applyAlignment="1">
      <alignment vertical="justify"/>
    </xf>
    <xf numFmtId="0" fontId="10" fillId="0" borderId="1" xfId="0" applyFont="1" applyBorder="1" applyAlignment="1">
      <alignment vertical="justify"/>
    </xf>
    <xf numFmtId="43" fontId="5" fillId="2" borderId="1" xfId="1" applyFont="1" applyFill="1" applyBorder="1" applyAlignment="1">
      <alignment vertical="justify"/>
    </xf>
    <xf numFmtId="4" fontId="3" fillId="0" borderId="1" xfId="0" applyNumberFormat="1" applyFont="1" applyBorder="1"/>
    <xf numFmtId="4" fontId="0" fillId="0" borderId="0" xfId="0" applyNumberFormat="1" applyAlignment="1">
      <alignment vertical="justify"/>
    </xf>
    <xf numFmtId="43" fontId="0" fillId="0" borderId="0" xfId="0" applyNumberFormat="1" applyAlignment="1">
      <alignment vertical="justify"/>
    </xf>
    <xf numFmtId="0" fontId="3" fillId="0" borderId="1" xfId="0" applyFont="1" applyFill="1" applyBorder="1" applyAlignment="1">
      <alignment horizontal="center" vertical="justify"/>
    </xf>
    <xf numFmtId="0" fontId="3" fillId="0" borderId="0" xfId="0" applyFont="1" applyFill="1" applyBorder="1" applyAlignment="1">
      <alignment horizontal="center" vertical="justify"/>
    </xf>
    <xf numFmtId="0" fontId="4" fillId="0" borderId="2" xfId="0" applyFont="1" applyBorder="1" applyAlignment="1">
      <alignment vertical="justify"/>
    </xf>
    <xf numFmtId="43" fontId="3" fillId="0" borderId="0" xfId="1" applyFont="1" applyFill="1" applyBorder="1" applyAlignment="1">
      <alignment vertical="justify"/>
    </xf>
    <xf numFmtId="0" fontId="3" fillId="0" borderId="2" xfId="0" applyFont="1" applyBorder="1" applyAlignment="1">
      <alignment vertical="justify"/>
    </xf>
    <xf numFmtId="0" fontId="3" fillId="0" borderId="1" xfId="0" applyFont="1" applyBorder="1" applyAlignment="1">
      <alignment vertical="justify" wrapText="1"/>
    </xf>
    <xf numFmtId="49" fontId="3" fillId="0" borderId="1" xfId="0" applyNumberFormat="1" applyFont="1" applyBorder="1" applyAlignment="1">
      <alignment vertical="justify" wrapText="1"/>
    </xf>
    <xf numFmtId="4" fontId="3" fillId="0" borderId="1" xfId="0" applyNumberFormat="1" applyFont="1" applyFill="1" applyBorder="1" applyAlignment="1">
      <alignment vertical="justify"/>
    </xf>
    <xf numFmtId="0" fontId="13" fillId="0" borderId="0" xfId="0" applyFont="1"/>
    <xf numFmtId="39" fontId="3" fillId="0" borderId="0" xfId="0" applyNumberFormat="1" applyFont="1" applyBorder="1" applyAlignment="1">
      <alignment vertical="justify"/>
    </xf>
    <xf numFmtId="0" fontId="3" fillId="0" borderId="2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3" fontId="0" fillId="0" borderId="0" xfId="0" applyNumberFormat="1"/>
    <xf numFmtId="4" fontId="6" fillId="0" borderId="1" xfId="1" applyNumberFormat="1" applyFont="1" applyBorder="1" applyAlignment="1">
      <alignment vertical="justify"/>
    </xf>
    <xf numFmtId="4" fontId="3" fillId="0" borderId="0" xfId="0" applyNumberFormat="1" applyFont="1"/>
    <xf numFmtId="4" fontId="3" fillId="0" borderId="1" xfId="0" applyNumberFormat="1" applyFont="1" applyBorder="1" applyAlignment="1">
      <alignment vertical="justify"/>
    </xf>
    <xf numFmtId="10" fontId="5" fillId="0" borderId="1" xfId="1" applyNumberFormat="1" applyFont="1" applyBorder="1" applyAlignment="1">
      <alignment vertical="justify"/>
    </xf>
    <xf numFmtId="43" fontId="5" fillId="0" borderId="0" xfId="1" applyFont="1" applyBorder="1" applyAlignment="1">
      <alignment vertical="justify"/>
    </xf>
    <xf numFmtId="43" fontId="5" fillId="0" borderId="0" xfId="1" applyFont="1" applyFill="1" applyBorder="1" applyAlignment="1">
      <alignment vertical="justify"/>
    </xf>
    <xf numFmtId="0" fontId="5" fillId="0" borderId="1" xfId="0" applyFont="1" applyFill="1" applyBorder="1" applyAlignment="1">
      <alignment horizontal="center" vertical="justify"/>
    </xf>
    <xf numFmtId="43" fontId="3" fillId="0" borderId="0" xfId="0" applyNumberFormat="1" applyFont="1" applyAlignment="1">
      <alignment vertical="justify"/>
    </xf>
    <xf numFmtId="0" fontId="13" fillId="0" borderId="0" xfId="0" applyFont="1" applyBorder="1"/>
    <xf numFmtId="4" fontId="0" fillId="0" borderId="0" xfId="0" applyNumberFormat="1" applyBorder="1"/>
    <xf numFmtId="4" fontId="5" fillId="0" borderId="1" xfId="1" applyNumberFormat="1" applyFont="1" applyFill="1" applyBorder="1" applyAlignment="1">
      <alignment vertical="justify"/>
    </xf>
    <xf numFmtId="4" fontId="13" fillId="0" borderId="0" xfId="0" applyNumberFormat="1" applyFont="1" applyBorder="1"/>
    <xf numFmtId="4" fontId="5" fillId="0" borderId="1" xfId="1" applyNumberFormat="1" applyFont="1" applyFill="1" applyBorder="1"/>
    <xf numFmtId="4" fontId="6" fillId="0" borderId="1" xfId="1" applyNumberFormat="1" applyFont="1" applyFill="1" applyBorder="1"/>
    <xf numFmtId="4" fontId="5" fillId="0" borderId="0" xfId="1" applyNumberFormat="1" applyFont="1" applyFill="1"/>
    <xf numFmtId="0" fontId="6" fillId="0" borderId="1" xfId="0" applyFont="1" applyBorder="1"/>
    <xf numFmtId="0" fontId="5" fillId="0" borderId="0" xfId="0" applyFont="1" applyBorder="1"/>
    <xf numFmtId="43" fontId="5" fillId="0" borderId="0" xfId="1" applyFont="1" applyFill="1"/>
    <xf numFmtId="0" fontId="5" fillId="0" borderId="0" xfId="0" applyFont="1" applyAlignment="1">
      <alignment vertical="justify"/>
    </xf>
    <xf numFmtId="0" fontId="0" fillId="0" borderId="0" xfId="0" applyAlignment="1">
      <alignment horizontal="center" vertical="justify"/>
    </xf>
    <xf numFmtId="1" fontId="5" fillId="0" borderId="1" xfId="1" applyNumberFormat="1" applyFont="1" applyFill="1" applyBorder="1" applyAlignment="1">
      <alignment horizontal="center"/>
    </xf>
    <xf numFmtId="43" fontId="0" fillId="0" borderId="0" xfId="1" applyFont="1"/>
    <xf numFmtId="43" fontId="3" fillId="0" borderId="0" xfId="0" applyNumberFormat="1" applyFont="1"/>
    <xf numFmtId="0" fontId="4" fillId="0" borderId="0" xfId="0" applyFont="1" applyBorder="1" applyAlignment="1">
      <alignment vertical="center"/>
    </xf>
    <xf numFmtId="4" fontId="3" fillId="0" borderId="0" xfId="0" applyNumberFormat="1" applyFont="1" applyBorder="1" applyAlignment="1">
      <alignment vertical="justify"/>
    </xf>
    <xf numFmtId="43" fontId="0" fillId="0" borderId="0" xfId="0" applyNumberFormat="1" applyBorder="1" applyAlignment="1">
      <alignment vertical="justify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justify"/>
    </xf>
    <xf numFmtId="0" fontId="5" fillId="0" borderId="1" xfId="0" applyFont="1" applyFill="1" applyBorder="1" applyAlignment="1">
      <alignment vertical="justify"/>
    </xf>
    <xf numFmtId="4" fontId="5" fillId="0" borderId="1" xfId="0" applyNumberFormat="1" applyFont="1" applyFill="1" applyBorder="1" applyAlignment="1">
      <alignment vertical="justify"/>
    </xf>
    <xf numFmtId="12" fontId="5" fillId="0" borderId="1" xfId="0" applyNumberFormat="1" applyFont="1" applyFill="1" applyBorder="1" applyAlignment="1">
      <alignment vertical="justify"/>
    </xf>
    <xf numFmtId="1" fontId="5" fillId="0" borderId="1" xfId="0" applyNumberFormat="1" applyFont="1" applyFill="1" applyBorder="1" applyAlignment="1">
      <alignment vertical="justify"/>
    </xf>
    <xf numFmtId="4" fontId="6" fillId="0" borderId="1" xfId="0" applyNumberFormat="1" applyFont="1" applyFill="1" applyBorder="1" applyAlignment="1">
      <alignment vertical="justify"/>
    </xf>
    <xf numFmtId="4" fontId="8" fillId="0" borderId="1" xfId="0" applyNumberFormat="1" applyFont="1" applyFill="1" applyBorder="1" applyAlignment="1">
      <alignment vertical="justify"/>
    </xf>
    <xf numFmtId="0" fontId="5" fillId="0" borderId="1" xfId="0" applyNumberFormat="1" applyFont="1" applyFill="1" applyBorder="1" applyAlignment="1">
      <alignment vertical="justify"/>
    </xf>
    <xf numFmtId="0" fontId="9" fillId="0" borderId="1" xfId="0" applyFont="1" applyFill="1" applyBorder="1" applyAlignment="1">
      <alignment horizontal="left" vertical="justify"/>
    </xf>
    <xf numFmtId="49" fontId="9" fillId="0" borderId="1" xfId="0" applyNumberFormat="1" applyFont="1" applyFill="1" applyBorder="1" applyAlignment="1">
      <alignment horizontal="right" vertical="justify"/>
    </xf>
    <xf numFmtId="0" fontId="9" fillId="0" borderId="1" xfId="0" applyFont="1" applyFill="1" applyBorder="1" applyAlignment="1">
      <alignment vertical="justify"/>
    </xf>
    <xf numFmtId="4" fontId="9" fillId="0" borderId="1" xfId="0" applyNumberFormat="1" applyFont="1" applyFill="1" applyBorder="1" applyAlignment="1">
      <alignment vertical="justify"/>
    </xf>
    <xf numFmtId="4" fontId="9" fillId="0" borderId="2" xfId="0" applyNumberFormat="1" applyFont="1" applyFill="1" applyBorder="1" applyAlignment="1">
      <alignment vertical="justify"/>
    </xf>
    <xf numFmtId="4" fontId="8" fillId="0" borderId="2" xfId="0" applyNumberFormat="1" applyFont="1" applyFill="1" applyBorder="1" applyAlignment="1">
      <alignment vertical="justify"/>
    </xf>
    <xf numFmtId="0" fontId="9" fillId="0" borderId="1" xfId="0" applyFont="1" applyFill="1" applyBorder="1" applyAlignment="1">
      <alignment horizontal="right" vertical="justify"/>
    </xf>
    <xf numFmtId="2" fontId="9" fillId="0" borderId="1" xfId="0" applyNumberFormat="1" applyFont="1" applyFill="1" applyBorder="1" applyAlignment="1">
      <alignment vertical="justify"/>
    </xf>
    <xf numFmtId="4" fontId="5" fillId="0" borderId="1" xfId="0" applyNumberFormat="1" applyFont="1" applyFill="1" applyBorder="1" applyAlignment="1">
      <alignment horizontal="right" vertical="justify"/>
    </xf>
    <xf numFmtId="4" fontId="8" fillId="0" borderId="1" xfId="0" applyNumberFormat="1" applyFont="1" applyFill="1" applyBorder="1" applyAlignment="1">
      <alignment horizontal="right" vertical="justify"/>
    </xf>
    <xf numFmtId="4" fontId="9" fillId="0" borderId="1" xfId="0" applyNumberFormat="1" applyFont="1" applyFill="1" applyBorder="1" applyAlignment="1">
      <alignment horizontal="right" vertical="justify"/>
    </xf>
    <xf numFmtId="4" fontId="8" fillId="0" borderId="1" xfId="0" applyNumberFormat="1" applyFont="1" applyFill="1" applyBorder="1"/>
    <xf numFmtId="49" fontId="5" fillId="0" borderId="1" xfId="0" applyNumberFormat="1" applyFont="1" applyFill="1" applyBorder="1" applyAlignment="1">
      <alignment horizontal="right" vertical="justify"/>
    </xf>
    <xf numFmtId="4" fontId="5" fillId="0" borderId="1" xfId="0" applyNumberFormat="1" applyFont="1" applyFill="1" applyBorder="1"/>
    <xf numFmtId="49" fontId="9" fillId="0" borderId="1" xfId="0" applyNumberFormat="1" applyFont="1" applyFill="1" applyBorder="1" applyAlignment="1">
      <alignment vertical="justify"/>
    </xf>
    <xf numFmtId="4" fontId="6" fillId="0" borderId="1" xfId="0" applyNumberFormat="1" applyFont="1" applyFill="1" applyBorder="1"/>
    <xf numFmtId="4" fontId="3" fillId="0" borderId="0" xfId="0" applyNumberFormat="1" applyFont="1" applyBorder="1" applyAlignment="1"/>
    <xf numFmtId="4" fontId="17" fillId="0" borderId="1" xfId="0" applyNumberFormat="1" applyFont="1" applyFill="1" applyBorder="1" applyAlignment="1">
      <alignment vertical="top" wrapText="1"/>
    </xf>
    <xf numFmtId="4" fontId="44" fillId="0" borderId="0" xfId="0" applyNumberFormat="1" applyFont="1" applyAlignment="1">
      <alignment vertical="center" wrapText="1"/>
    </xf>
    <xf numFmtId="4" fontId="45" fillId="0" borderId="0" xfId="0" applyNumberFormat="1" applyFont="1" applyAlignment="1">
      <alignment vertical="center" wrapText="1"/>
    </xf>
    <xf numFmtId="4" fontId="44" fillId="0" borderId="0" xfId="0" applyNumberFormat="1" applyFont="1"/>
    <xf numFmtId="4" fontId="45" fillId="0" borderId="0" xfId="0" applyNumberFormat="1" applyFont="1"/>
    <xf numFmtId="4" fontId="46" fillId="0" borderId="0" xfId="0" applyNumberFormat="1" applyFont="1"/>
    <xf numFmtId="4" fontId="19" fillId="0" borderId="0" xfId="0" applyNumberFormat="1" applyFont="1"/>
    <xf numFmtId="4" fontId="47" fillId="0" borderId="0" xfId="0" applyNumberFormat="1" applyFont="1"/>
    <xf numFmtId="4" fontId="48" fillId="0" borderId="0" xfId="0" applyNumberFormat="1" applyFont="1"/>
    <xf numFmtId="4" fontId="49" fillId="0" borderId="0" xfId="0" applyNumberFormat="1" applyFont="1"/>
    <xf numFmtId="4" fontId="48" fillId="0" borderId="0" xfId="0" applyNumberFormat="1" applyFont="1" applyBorder="1" applyAlignment="1"/>
    <xf numFmtId="4" fontId="49" fillId="0" borderId="0" xfId="0" applyNumberFormat="1" applyFont="1" applyBorder="1" applyAlignment="1"/>
    <xf numFmtId="4" fontId="46" fillId="0" borderId="0" xfId="0" applyNumberFormat="1" applyFont="1" applyBorder="1"/>
    <xf numFmtId="4" fontId="47" fillId="0" borderId="0" xfId="0" applyNumberFormat="1" applyFont="1" applyBorder="1"/>
    <xf numFmtId="0" fontId="48" fillId="0" borderId="0" xfId="0" applyFont="1" applyBorder="1" applyAlignment="1"/>
    <xf numFmtId="0" fontId="49" fillId="0" borderId="0" xfId="0" applyFont="1" applyBorder="1" applyAlignment="1"/>
    <xf numFmtId="4" fontId="50" fillId="0" borderId="0" xfId="0" applyNumberFormat="1" applyFont="1" applyBorder="1" applyAlignment="1"/>
    <xf numFmtId="4" fontId="51" fillId="0" borderId="0" xfId="0" applyNumberFormat="1" applyFont="1" applyBorder="1" applyAlignment="1"/>
    <xf numFmtId="0" fontId="46" fillId="0" borderId="0" xfId="0" applyFont="1"/>
    <xf numFmtId="0" fontId="47" fillId="0" borderId="0" xfId="0" applyFont="1"/>
    <xf numFmtId="4" fontId="47" fillId="0" borderId="0" xfId="0" applyNumberFormat="1" applyFont="1" applyBorder="1" applyAlignment="1">
      <alignment horizontal="left"/>
    </xf>
    <xf numFmtId="0" fontId="44" fillId="0" borderId="0" xfId="0" applyFont="1"/>
    <xf numFmtId="0" fontId="45" fillId="0" borderId="0" xfId="0" applyFont="1"/>
    <xf numFmtId="4" fontId="52" fillId="0" borderId="0" xfId="0" applyNumberFormat="1" applyFont="1"/>
    <xf numFmtId="0" fontId="17" fillId="0" borderId="1" xfId="0" applyFont="1" applyFill="1" applyBorder="1" applyAlignment="1">
      <alignment horizontal="left" vertical="justify"/>
    </xf>
    <xf numFmtId="4" fontId="17" fillId="0" borderId="1" xfId="0" applyNumberFormat="1" applyFont="1" applyFill="1" applyBorder="1" applyAlignment="1">
      <alignment vertical="justify"/>
    </xf>
    <xf numFmtId="0" fontId="53" fillId="0" borderId="1" xfId="0" applyFont="1" applyFill="1" applyBorder="1" applyAlignment="1">
      <alignment horizontal="right" vertical="justify"/>
    </xf>
    <xf numFmtId="4" fontId="53" fillId="0" borderId="1" xfId="0" applyNumberFormat="1" applyFont="1" applyFill="1" applyBorder="1" applyAlignment="1">
      <alignment vertical="justify"/>
    </xf>
    <xf numFmtId="0" fontId="55" fillId="0" borderId="1" xfId="0" applyFont="1" applyFill="1" applyBorder="1" applyAlignment="1">
      <alignment vertical="justify"/>
    </xf>
    <xf numFmtId="4" fontId="56" fillId="0" borderId="0" xfId="0" applyNumberFormat="1" applyFont="1"/>
    <xf numFmtId="0" fontId="56" fillId="0" borderId="0" xfId="0" applyFont="1"/>
    <xf numFmtId="0" fontId="57" fillId="0" borderId="1" xfId="0" applyFont="1" applyFill="1" applyBorder="1" applyAlignment="1">
      <alignment vertical="justify"/>
    </xf>
    <xf numFmtId="4" fontId="57" fillId="0" borderId="1" xfId="0" applyNumberFormat="1" applyFont="1" applyFill="1" applyBorder="1" applyAlignment="1">
      <alignment vertical="justify"/>
    </xf>
    <xf numFmtId="0" fontId="55" fillId="0" borderId="0" xfId="0" applyFont="1" applyBorder="1"/>
    <xf numFmtId="49" fontId="58" fillId="0" borderId="0" xfId="0" applyNumberFormat="1" applyFont="1" applyBorder="1" applyAlignment="1"/>
    <xf numFmtId="0" fontId="58" fillId="0" borderId="0" xfId="0" applyFont="1" applyBorder="1" applyAlignment="1"/>
    <xf numFmtId="49" fontId="57" fillId="0" borderId="1" xfId="0" applyNumberFormat="1" applyFont="1" applyFill="1" applyBorder="1" applyAlignment="1">
      <alignment horizontal="right" vertical="justify"/>
    </xf>
    <xf numFmtId="49" fontId="57" fillId="0" borderId="1" xfId="0" applyNumberFormat="1" applyFont="1" applyFill="1" applyBorder="1" applyAlignment="1">
      <alignment vertical="justify"/>
    </xf>
    <xf numFmtId="1" fontId="57" fillId="0" borderId="1" xfId="0" applyNumberFormat="1" applyFont="1" applyFill="1" applyBorder="1" applyAlignment="1">
      <alignment vertical="justify"/>
    </xf>
    <xf numFmtId="4" fontId="22" fillId="0" borderId="1" xfId="0" applyNumberFormat="1" applyFont="1" applyFill="1" applyBorder="1" applyAlignment="1">
      <alignment vertical="justify"/>
    </xf>
    <xf numFmtId="0" fontId="59" fillId="0" borderId="1" xfId="0" applyFont="1" applyFill="1" applyBorder="1" applyAlignment="1">
      <alignment vertical="justify"/>
    </xf>
    <xf numFmtId="49" fontId="59" fillId="0" borderId="1" xfId="0" applyNumberFormat="1" applyFont="1" applyFill="1" applyBorder="1" applyAlignment="1">
      <alignment horizontal="right" vertical="justify"/>
    </xf>
    <xf numFmtId="1" fontId="59" fillId="0" borderId="1" xfId="0" applyNumberFormat="1" applyFont="1" applyFill="1" applyBorder="1" applyAlignment="1">
      <alignment vertical="justify"/>
    </xf>
    <xf numFmtId="4" fontId="59" fillId="0" borderId="1" xfId="0" applyNumberFormat="1" applyFont="1" applyFill="1" applyBorder="1" applyAlignment="1">
      <alignment vertical="justify"/>
    </xf>
    <xf numFmtId="4" fontId="60" fillId="0" borderId="0" xfId="0" applyNumberFormat="1" applyFont="1"/>
    <xf numFmtId="165" fontId="0" fillId="0" borderId="0" xfId="0" applyNumberFormat="1"/>
    <xf numFmtId="2" fontId="0" fillId="0" borderId="0" xfId="0" applyNumberFormat="1"/>
    <xf numFmtId="0" fontId="17" fillId="0" borderId="1" xfId="0" applyFont="1" applyFill="1" applyBorder="1" applyAlignment="1">
      <alignment horizontal="right" vertical="justify"/>
    </xf>
    <xf numFmtId="49" fontId="5" fillId="0" borderId="1" xfId="0" applyNumberFormat="1" applyFont="1" applyFill="1" applyBorder="1" applyAlignment="1">
      <alignment horizontal="left" vertical="justify"/>
    </xf>
    <xf numFmtId="0" fontId="5" fillId="0" borderId="1" xfId="0" applyFont="1" applyFill="1" applyBorder="1" applyAlignment="1">
      <alignment horizontal="right" vertical="justify"/>
    </xf>
    <xf numFmtId="4" fontId="59" fillId="0" borderId="1" xfId="0" applyNumberFormat="1" applyFont="1" applyFill="1" applyBorder="1" applyAlignment="1">
      <alignment vertical="top"/>
    </xf>
    <xf numFmtId="4" fontId="5" fillId="0" borderId="1" xfId="0" applyNumberFormat="1" applyFont="1" applyFill="1" applyBorder="1" applyAlignment="1">
      <alignment vertical="top"/>
    </xf>
    <xf numFmtId="43" fontId="5" fillId="0" borderId="1" xfId="1" applyFont="1" applyFill="1" applyBorder="1" applyAlignment="1">
      <alignment horizontal="center" vertical="center"/>
    </xf>
    <xf numFmtId="4" fontId="5" fillId="0" borderId="0" xfId="0" applyNumberFormat="1" applyFont="1" applyFill="1" applyBorder="1" applyAlignment="1">
      <alignment vertical="justify"/>
    </xf>
    <xf numFmtId="49" fontId="3" fillId="0" borderId="0" xfId="1" applyNumberFormat="1" applyFont="1" applyFill="1" applyBorder="1" applyAlignment="1">
      <alignment vertical="justify"/>
    </xf>
    <xf numFmtId="0" fontId="3" fillId="0" borderId="1" xfId="0" applyFont="1" applyBorder="1" applyAlignment="1">
      <alignment horizontal="left" vertical="justify" wrapText="1"/>
    </xf>
    <xf numFmtId="0" fontId="5" fillId="0" borderId="0" xfId="0" applyFont="1" applyFill="1" applyBorder="1" applyAlignment="1">
      <alignment horizontal="center"/>
    </xf>
    <xf numFmtId="0" fontId="24" fillId="0" borderId="0" xfId="0" applyFont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24" fillId="0" borderId="0" xfId="0" applyFont="1" applyAlignment="1">
      <alignment horizontal="left" vertical="center"/>
    </xf>
    <xf numFmtId="4" fontId="24" fillId="0" borderId="0" xfId="0" applyNumberFormat="1" applyFont="1" applyAlignment="1">
      <alignment horizontal="right" vertical="center"/>
    </xf>
    <xf numFmtId="0" fontId="25" fillId="0" borderId="0" xfId="0" applyFont="1" applyAlignment="1">
      <alignment horizontal="left" vertical="center"/>
    </xf>
    <xf numFmtId="4" fontId="27" fillId="0" borderId="0" xfId="0" applyNumberFormat="1" applyFont="1" applyAlignment="1">
      <alignment horizontal="right" vertical="center"/>
    </xf>
    <xf numFmtId="0" fontId="5" fillId="0" borderId="1" xfId="0" applyFont="1" applyBorder="1" applyAlignment="1">
      <alignment horizontal="right" vertical="justify"/>
    </xf>
    <xf numFmtId="0" fontId="26" fillId="0" borderId="0" xfId="0" applyFont="1" applyAlignment="1">
      <alignment horizontal="left" vertical="center"/>
    </xf>
    <xf numFmtId="43" fontId="5" fillId="0" borderId="0" xfId="0" applyNumberFormat="1" applyFont="1" applyBorder="1" applyAlignment="1">
      <alignment vertical="justify"/>
    </xf>
    <xf numFmtId="43" fontId="6" fillId="0" borderId="0" xfId="1" applyFont="1" applyBorder="1" applyAlignment="1">
      <alignment vertical="justify"/>
    </xf>
    <xf numFmtId="43" fontId="6" fillId="0" borderId="0" xfId="0" applyNumberFormat="1" applyFont="1" applyBorder="1" applyAlignment="1">
      <alignment vertical="justify"/>
    </xf>
    <xf numFmtId="0" fontId="7" fillId="0" borderId="0" xfId="0" applyFont="1"/>
    <xf numFmtId="4" fontId="12" fillId="0" borderId="0" xfId="0" applyNumberFormat="1" applyFont="1"/>
    <xf numFmtId="4" fontId="61" fillId="0" borderId="0" xfId="0" applyNumberFormat="1" applyFont="1"/>
    <xf numFmtId="0" fontId="0" fillId="0" borderId="0" xfId="0" applyBorder="1" applyAlignment="1"/>
    <xf numFmtId="4" fontId="5" fillId="0" borderId="0" xfId="0" applyNumberFormat="1" applyFont="1" applyBorder="1" applyAlignment="1">
      <alignment vertical="justify"/>
    </xf>
    <xf numFmtId="43" fontId="8" fillId="0" borderId="0" xfId="0" applyNumberFormat="1" applyFont="1" applyBorder="1" applyAlignment="1">
      <alignment vertical="justify"/>
    </xf>
    <xf numFmtId="4" fontId="16" fillId="0" borderId="0" xfId="0" applyNumberFormat="1" applyFont="1"/>
    <xf numFmtId="4" fontId="62" fillId="0" borderId="0" xfId="0" applyNumberFormat="1" applyFont="1"/>
    <xf numFmtId="0" fontId="17" fillId="0" borderId="1" xfId="0" applyFont="1" applyFill="1" applyBorder="1" applyAlignment="1">
      <alignment vertical="justify"/>
    </xf>
    <xf numFmtId="4" fontId="23" fillId="0" borderId="1" xfId="0" applyNumberFormat="1" applyFont="1" applyBorder="1" applyAlignment="1">
      <alignment vertical="center"/>
    </xf>
    <xf numFmtId="0" fontId="3" fillId="0" borderId="1" xfId="0" applyFont="1" applyBorder="1" applyAlignment="1">
      <alignment vertical="top" wrapText="1"/>
    </xf>
    <xf numFmtId="4" fontId="5" fillId="0" borderId="1" xfId="0" applyNumberFormat="1" applyFont="1" applyFill="1" applyBorder="1" applyAlignment="1">
      <alignment vertical="top" wrapText="1"/>
    </xf>
    <xf numFmtId="4" fontId="5" fillId="3" borderId="1" xfId="0" applyNumberFormat="1" applyFont="1" applyFill="1" applyBorder="1" applyAlignment="1">
      <alignment vertical="justify"/>
    </xf>
    <xf numFmtId="0" fontId="6" fillId="0" borderId="0" xfId="0" applyFont="1" applyFill="1" applyBorder="1" applyAlignment="1">
      <alignment horizontal="left" vertical="justify"/>
    </xf>
    <xf numFmtId="4" fontId="8" fillId="0" borderId="0" xfId="0" applyNumberFormat="1" applyFont="1" applyFill="1" applyBorder="1" applyAlignment="1">
      <alignment vertical="justify"/>
    </xf>
    <xf numFmtId="4" fontId="9" fillId="0" borderId="0" xfId="0" applyNumberFormat="1" applyFont="1" applyFill="1" applyBorder="1" applyAlignment="1">
      <alignment vertical="justify"/>
    </xf>
    <xf numFmtId="4" fontId="6" fillId="0" borderId="0" xfId="0" applyNumberFormat="1" applyFont="1" applyFill="1" applyBorder="1" applyAlignment="1">
      <alignment vertical="justify"/>
    </xf>
    <xf numFmtId="49" fontId="6" fillId="0" borderId="0" xfId="0" applyNumberFormat="1" applyFont="1" applyFill="1" applyBorder="1" applyAlignment="1">
      <alignment horizontal="left" vertical="justify"/>
    </xf>
    <xf numFmtId="0" fontId="8" fillId="0" borderId="0" xfId="0" applyFont="1" applyFill="1" applyBorder="1" applyAlignment="1">
      <alignment horizontal="left" vertical="justify"/>
    </xf>
    <xf numFmtId="4" fontId="17" fillId="0" borderId="0" xfId="0" applyNumberFormat="1" applyFont="1" applyFill="1" applyBorder="1" applyAlignment="1">
      <alignment vertical="justify"/>
    </xf>
    <xf numFmtId="4" fontId="53" fillId="0" borderId="0" xfId="0" applyNumberFormat="1" applyFont="1" applyFill="1" applyBorder="1" applyAlignment="1">
      <alignment vertical="justify"/>
    </xf>
    <xf numFmtId="4" fontId="9" fillId="0" borderId="0" xfId="0" applyNumberFormat="1" applyFont="1" applyFill="1" applyBorder="1" applyAlignment="1"/>
    <xf numFmtId="4" fontId="5" fillId="0" borderId="0" xfId="0" applyNumberFormat="1" applyFont="1" applyFill="1" applyBorder="1" applyAlignment="1">
      <alignment horizontal="right" vertical="justify"/>
    </xf>
    <xf numFmtId="4" fontId="8" fillId="0" borderId="0" xfId="0" applyNumberFormat="1" applyFont="1" applyFill="1" applyBorder="1" applyAlignment="1">
      <alignment horizontal="right" vertical="justify"/>
    </xf>
    <xf numFmtId="4" fontId="9" fillId="0" borderId="0" xfId="0" applyNumberFormat="1" applyFont="1" applyFill="1" applyBorder="1" applyAlignment="1">
      <alignment horizontal="right" vertical="justify"/>
    </xf>
    <xf numFmtId="4" fontId="8" fillId="0" borderId="0" xfId="0" applyNumberFormat="1" applyFont="1" applyFill="1" applyBorder="1"/>
    <xf numFmtId="4" fontId="5" fillId="0" borderId="0" xfId="0" applyNumberFormat="1" applyFont="1" applyFill="1" applyBorder="1" applyAlignment="1">
      <alignment vertical="top"/>
    </xf>
    <xf numFmtId="4" fontId="57" fillId="0" borderId="0" xfId="0" applyNumberFormat="1" applyFont="1" applyFill="1" applyBorder="1" applyAlignment="1">
      <alignment vertical="justify"/>
    </xf>
    <xf numFmtId="4" fontId="5" fillId="0" borderId="0" xfId="0" applyNumberFormat="1" applyFont="1" applyFill="1" applyBorder="1"/>
    <xf numFmtId="0" fontId="10" fillId="0" borderId="0" xfId="0" applyFont="1" applyFill="1" applyBorder="1" applyAlignment="1">
      <alignment horizontal="left"/>
    </xf>
    <xf numFmtId="4" fontId="6" fillId="0" borderId="0" xfId="0" applyNumberFormat="1" applyFont="1" applyFill="1" applyBorder="1"/>
    <xf numFmtId="49" fontId="7" fillId="0" borderId="0" xfId="0" applyNumberFormat="1" applyFont="1" applyFill="1" applyBorder="1" applyAlignment="1">
      <alignment horizontal="center"/>
    </xf>
    <xf numFmtId="49" fontId="7" fillId="0" borderId="0" xfId="0" applyNumberFormat="1" applyFont="1" applyBorder="1" applyAlignment="1">
      <alignment horizontal="center"/>
    </xf>
    <xf numFmtId="4" fontId="7" fillId="0" borderId="0" xfId="0" applyNumberFormat="1" applyFont="1"/>
    <xf numFmtId="0" fontId="7" fillId="0" borderId="0" xfId="0" applyFont="1" applyAlignment="1">
      <alignment horizontal="center"/>
    </xf>
    <xf numFmtId="4" fontId="13" fillId="0" borderId="0" xfId="0" applyNumberFormat="1" applyFont="1"/>
    <xf numFmtId="4" fontId="55" fillId="0" borderId="1" xfId="0" applyNumberFormat="1" applyFont="1" applyBorder="1"/>
    <xf numFmtId="4" fontId="55" fillId="0" borderId="1" xfId="0" applyNumberFormat="1" applyFont="1" applyBorder="1" applyAlignment="1">
      <alignment vertical="top"/>
    </xf>
    <xf numFmtId="4" fontId="55" fillId="0" borderId="1" xfId="0" applyNumberFormat="1" applyFont="1" applyBorder="1" applyAlignment="1">
      <alignment vertical="center"/>
    </xf>
    <xf numFmtId="4" fontId="5" fillId="0" borderId="0" xfId="0" applyNumberFormat="1" applyFont="1"/>
    <xf numFmtId="4" fontId="23" fillId="0" borderId="1" xfId="0" applyNumberFormat="1" applyFont="1" applyBorder="1" applyAlignment="1">
      <alignment vertical="top"/>
    </xf>
    <xf numFmtId="4" fontId="3" fillId="0" borderId="1" xfId="0" applyNumberFormat="1" applyFont="1" applyBorder="1" applyAlignment="1"/>
    <xf numFmtId="4" fontId="5" fillId="0" borderId="0" xfId="0" applyNumberFormat="1" applyFont="1" applyBorder="1"/>
    <xf numFmtId="4" fontId="5" fillId="0" borderId="0" xfId="0" applyNumberFormat="1" applyFont="1" applyBorder="1" applyAlignment="1"/>
    <xf numFmtId="0" fontId="6" fillId="0" borderId="0" xfId="0" applyFont="1" applyBorder="1"/>
    <xf numFmtId="165" fontId="3" fillId="0" borderId="0" xfId="0" applyNumberFormat="1" applyFont="1"/>
    <xf numFmtId="43" fontId="3" fillId="0" borderId="0" xfId="0" applyNumberFormat="1" applyFont="1" applyFill="1" applyAlignment="1">
      <alignment vertical="justify"/>
    </xf>
    <xf numFmtId="165" fontId="3" fillId="0" borderId="0" xfId="0" applyNumberFormat="1" applyFont="1" applyAlignment="1">
      <alignment vertical="justify"/>
    </xf>
    <xf numFmtId="4" fontId="3" fillId="0" borderId="0" xfId="0" applyNumberFormat="1" applyFont="1" applyAlignment="1">
      <alignment vertical="justify"/>
    </xf>
    <xf numFmtId="166" fontId="3" fillId="0" borderId="0" xfId="0" applyNumberFormat="1" applyFont="1"/>
    <xf numFmtId="4" fontId="0" fillId="0" borderId="0" xfId="0" applyNumberFormat="1" applyAlignment="1">
      <alignment vertical="top"/>
    </xf>
    <xf numFmtId="4" fontId="3" fillId="0" borderId="1" xfId="0" applyNumberFormat="1" applyFont="1" applyBorder="1" applyAlignment="1">
      <alignment vertical="top"/>
    </xf>
    <xf numFmtId="4" fontId="4" fillId="0" borderId="0" xfId="0" applyNumberFormat="1" applyFont="1" applyBorder="1" applyAlignment="1">
      <alignment vertical="justify"/>
    </xf>
    <xf numFmtId="4" fontId="4" fillId="0" borderId="0" xfId="0" applyNumberFormat="1" applyFont="1" applyAlignment="1">
      <alignment vertical="justify"/>
    </xf>
    <xf numFmtId="4" fontId="3" fillId="0" borderId="0" xfId="0" applyNumberFormat="1" applyFont="1" applyFill="1" applyBorder="1" applyAlignment="1">
      <alignment vertical="justify"/>
    </xf>
    <xf numFmtId="4" fontId="23" fillId="0" borderId="1" xfId="0" applyNumberFormat="1" applyFont="1" applyBorder="1" applyAlignment="1">
      <alignment horizontal="right" vertical="top"/>
    </xf>
    <xf numFmtId="0" fontId="0" fillId="0" borderId="1" xfId="0" applyBorder="1"/>
    <xf numFmtId="0" fontId="0" fillId="0" borderId="0" xfId="0" applyBorder="1" applyAlignment="1">
      <alignment horizontal="center" vertical="center"/>
    </xf>
    <xf numFmtId="0" fontId="15" fillId="0" borderId="0" xfId="0" applyFont="1" applyBorder="1" applyAlignment="1">
      <alignment vertical="justify"/>
    </xf>
    <xf numFmtId="4" fontId="61" fillId="0" borderId="0" xfId="0" applyNumberFormat="1" applyFont="1" applyBorder="1" applyAlignment="1">
      <alignment horizontal="right" vertical="justify"/>
    </xf>
    <xf numFmtId="4" fontId="16" fillId="0" borderId="0" xfId="0" applyNumberFormat="1" applyFont="1" applyBorder="1" applyAlignment="1">
      <alignment horizontal="right" vertical="justify"/>
    </xf>
    <xf numFmtId="164" fontId="0" fillId="0" borderId="0" xfId="0" applyNumberFormat="1" applyAlignment="1">
      <alignment vertical="justify"/>
    </xf>
    <xf numFmtId="43" fontId="55" fillId="0" borderId="1" xfId="1" applyFont="1" applyFill="1" applyBorder="1" applyAlignment="1">
      <alignment vertical="justify"/>
    </xf>
    <xf numFmtId="43" fontId="5" fillId="0" borderId="1" xfId="1" applyFont="1" applyFill="1" applyBorder="1" applyAlignment="1">
      <alignment vertical="justify"/>
    </xf>
    <xf numFmtId="0" fontId="6" fillId="0" borderId="13" xfId="0" applyFont="1" applyFill="1" applyBorder="1" applyAlignment="1">
      <alignment horizontal="left" vertical="justify"/>
    </xf>
    <xf numFmtId="0" fontId="6" fillId="0" borderId="12" xfId="0" applyFont="1" applyFill="1" applyBorder="1" applyAlignment="1">
      <alignment horizontal="left" vertical="justify"/>
    </xf>
    <xf numFmtId="0" fontId="63" fillId="0" borderId="1" xfId="0" applyFont="1" applyFill="1" applyBorder="1" applyAlignment="1">
      <alignment horizontal="right" vertical="justify"/>
    </xf>
    <xf numFmtId="1" fontId="9" fillId="0" borderId="1" xfId="0" applyNumberFormat="1" applyFont="1" applyFill="1" applyBorder="1" applyAlignment="1">
      <alignment vertical="justify"/>
    </xf>
    <xf numFmtId="4" fontId="5" fillId="0" borderId="1" xfId="0" applyNumberFormat="1" applyFont="1" applyBorder="1" applyAlignment="1">
      <alignment vertical="top"/>
    </xf>
    <xf numFmtId="4" fontId="17" fillId="0" borderId="1" xfId="0" applyNumberFormat="1" applyFont="1" applyBorder="1" applyAlignment="1">
      <alignment vertical="top"/>
    </xf>
    <xf numFmtId="4" fontId="23" fillId="0" borderId="1" xfId="0" applyNumberFormat="1" applyFont="1" applyBorder="1" applyAlignment="1">
      <alignment horizontal="right"/>
    </xf>
    <xf numFmtId="4" fontId="5" fillId="0" borderId="1" xfId="0" applyNumberFormat="1" applyFont="1" applyFill="1" applyBorder="1" applyAlignment="1">
      <alignment horizontal="right"/>
    </xf>
    <xf numFmtId="43" fontId="6" fillId="0" borderId="1" xfId="1" applyFont="1" applyFill="1" applyBorder="1" applyAlignment="1">
      <alignment vertical="justify"/>
    </xf>
    <xf numFmtId="43" fontId="56" fillId="0" borderId="1" xfId="1" applyFont="1" applyFill="1" applyBorder="1" applyAlignment="1">
      <alignment vertical="justify"/>
    </xf>
    <xf numFmtId="4" fontId="28" fillId="0" borderId="1" xfId="0" applyNumberFormat="1" applyFont="1" applyFill="1" applyBorder="1"/>
    <xf numFmtId="4" fontId="29" fillId="0" borderId="1" xfId="0" applyNumberFormat="1" applyFont="1" applyBorder="1" applyAlignment="1">
      <alignment horizontal="right"/>
    </xf>
    <xf numFmtId="0" fontId="64" fillId="0" borderId="1" xfId="0" applyFont="1" applyFill="1" applyBorder="1" applyAlignment="1">
      <alignment vertical="justify"/>
    </xf>
    <xf numFmtId="0" fontId="63" fillId="0" borderId="1" xfId="0" applyFont="1" applyFill="1" applyBorder="1" applyAlignment="1">
      <alignment vertical="justify"/>
    </xf>
    <xf numFmtId="4" fontId="63" fillId="0" borderId="1" xfId="0" applyNumberFormat="1" applyFont="1" applyFill="1" applyBorder="1" applyAlignment="1">
      <alignment vertical="justify"/>
    </xf>
    <xf numFmtId="16" fontId="6" fillId="0" borderId="1" xfId="0" applyNumberFormat="1" applyFont="1" applyFill="1" applyBorder="1" applyAlignment="1">
      <alignment horizontal="left" vertical="justify"/>
    </xf>
    <xf numFmtId="49" fontId="9" fillId="0" borderId="1" xfId="0" applyNumberFormat="1" applyFont="1" applyFill="1" applyBorder="1" applyAlignment="1">
      <alignment horizontal="left" vertical="justify"/>
    </xf>
    <xf numFmtId="4" fontId="17" fillId="0" borderId="1" xfId="0" applyNumberFormat="1" applyFont="1" applyFill="1" applyBorder="1" applyAlignment="1"/>
    <xf numFmtId="49" fontId="9" fillId="0" borderId="2" xfId="0" applyNumberFormat="1" applyFont="1" applyFill="1" applyBorder="1" applyAlignment="1">
      <alignment horizontal="left" vertical="justify"/>
    </xf>
    <xf numFmtId="4" fontId="5" fillId="0" borderId="1" xfId="0" applyNumberFormat="1" applyFont="1" applyFill="1" applyBorder="1" applyAlignment="1">
      <alignment horizontal="right" vertical="top"/>
    </xf>
    <xf numFmtId="49" fontId="3" fillId="0" borderId="5" xfId="0" applyNumberFormat="1" applyFont="1" applyFill="1" applyBorder="1"/>
    <xf numFmtId="0" fontId="65" fillId="0" borderId="1" xfId="0" applyFont="1" applyBorder="1" applyAlignment="1">
      <alignment horizontal="center" vertical="top" wrapText="1"/>
    </xf>
    <xf numFmtId="0" fontId="65" fillId="0" borderId="1" xfId="0" applyFont="1" applyBorder="1" applyAlignment="1">
      <alignment horizontal="center" wrapText="1"/>
    </xf>
    <xf numFmtId="0" fontId="66" fillId="0" borderId="1" xfId="0" applyFont="1" applyBorder="1" applyAlignment="1">
      <alignment horizontal="center" wrapText="1"/>
    </xf>
    <xf numFmtId="0" fontId="66" fillId="0" borderId="1" xfId="0" applyFont="1" applyBorder="1" applyAlignment="1">
      <alignment horizontal="center" vertical="top" wrapText="1"/>
    </xf>
    <xf numFmtId="0" fontId="65" fillId="0" borderId="1" xfId="0" applyFont="1" applyBorder="1" applyAlignment="1">
      <alignment horizontal="center" vertical="center" wrapText="1"/>
    </xf>
    <xf numFmtId="0" fontId="65" fillId="0" borderId="1" xfId="0" applyFont="1" applyBorder="1" applyAlignment="1">
      <alignment horizontal="justify" vertical="top" wrapText="1"/>
    </xf>
    <xf numFmtId="3" fontId="65" fillId="0" borderId="1" xfId="0" applyNumberFormat="1" applyFont="1" applyBorder="1" applyAlignment="1">
      <alignment horizontal="right" wrapText="1"/>
    </xf>
    <xf numFmtId="0" fontId="65" fillId="0" borderId="1" xfId="0" applyFont="1" applyBorder="1" applyAlignment="1">
      <alignment horizontal="left" vertical="top" wrapText="1"/>
    </xf>
    <xf numFmtId="0" fontId="65" fillId="0" borderId="1" xfId="0" applyFont="1" applyBorder="1" applyAlignment="1">
      <alignment vertical="top" wrapText="1"/>
    </xf>
    <xf numFmtId="0" fontId="67" fillId="0" borderId="1" xfId="0" applyFont="1" applyBorder="1" applyAlignment="1">
      <alignment vertical="top" wrapText="1"/>
    </xf>
    <xf numFmtId="0" fontId="68" fillId="0" borderId="1" xfId="0" applyFont="1" applyBorder="1" applyAlignment="1">
      <alignment wrapText="1"/>
    </xf>
    <xf numFmtId="0" fontId="65" fillId="0" borderId="1" xfId="0" applyFont="1" applyBorder="1" applyAlignment="1">
      <alignment wrapText="1"/>
    </xf>
    <xf numFmtId="0" fontId="62" fillId="0" borderId="1" xfId="0" applyFont="1" applyBorder="1" applyAlignment="1">
      <alignment horizontal="right" vertical="justify"/>
    </xf>
    <xf numFmtId="0" fontId="69" fillId="0" borderId="0" xfId="0" applyFont="1"/>
    <xf numFmtId="0" fontId="70" fillId="0" borderId="10" xfId="0" applyFont="1" applyBorder="1"/>
    <xf numFmtId="0" fontId="69" fillId="0" borderId="0" xfId="0" applyFont="1" applyAlignment="1">
      <alignment horizontal="right"/>
    </xf>
    <xf numFmtId="0" fontId="67" fillId="0" borderId="2" xfId="0" applyFont="1" applyBorder="1" applyAlignment="1">
      <alignment horizontal="center" vertical="top" wrapText="1"/>
    </xf>
    <xf numFmtId="0" fontId="67" fillId="0" borderId="1" xfId="0" applyFont="1" applyBorder="1" applyAlignment="1">
      <alignment horizontal="center" vertical="top" wrapText="1"/>
    </xf>
    <xf numFmtId="0" fontId="71" fillId="0" borderId="1" xfId="0" applyFont="1" applyBorder="1" applyAlignment="1">
      <alignment horizontal="center" wrapText="1"/>
    </xf>
    <xf numFmtId="0" fontId="71" fillId="0" borderId="1" xfId="0" applyFont="1" applyBorder="1" applyAlignment="1">
      <alignment horizontal="center" vertical="top" wrapText="1"/>
    </xf>
    <xf numFmtId="0" fontId="71" fillId="0" borderId="4" xfId="0" applyFont="1" applyBorder="1" applyAlignment="1">
      <alignment horizontal="center" vertical="top" wrapText="1"/>
    </xf>
    <xf numFmtId="0" fontId="71" fillId="0" borderId="3" xfId="0" applyFont="1" applyFill="1" applyBorder="1" applyAlignment="1">
      <alignment horizontal="center" vertical="top" wrapText="1"/>
    </xf>
    <xf numFmtId="0" fontId="67" fillId="0" borderId="1" xfId="0" applyFont="1" applyBorder="1" applyAlignment="1">
      <alignment horizontal="center" vertical="center" wrapText="1"/>
    </xf>
    <xf numFmtId="3" fontId="67" fillId="0" borderId="1" xfId="0" applyNumberFormat="1" applyFont="1" applyBorder="1" applyAlignment="1">
      <alignment horizontal="right" wrapText="1"/>
    </xf>
    <xf numFmtId="0" fontId="69" fillId="0" borderId="1" xfId="0" applyFont="1" applyBorder="1"/>
    <xf numFmtId="0" fontId="72" fillId="0" borderId="1" xfId="0" applyFont="1" applyBorder="1" applyAlignment="1">
      <alignment vertical="top" wrapText="1"/>
    </xf>
    <xf numFmtId="3" fontId="73" fillId="0" borderId="1" xfId="0" applyNumberFormat="1" applyFont="1" applyBorder="1" applyAlignment="1">
      <alignment horizontal="right" wrapText="1"/>
    </xf>
    <xf numFmtId="4" fontId="67" fillId="0" borderId="1" xfId="0" applyNumberFormat="1" applyFont="1" applyBorder="1" applyAlignment="1">
      <alignment horizontal="right" wrapText="1"/>
    </xf>
    <xf numFmtId="43" fontId="8" fillId="0" borderId="0" xfId="1" applyFont="1" applyBorder="1" applyAlignment="1">
      <alignment vertical="justify"/>
    </xf>
    <xf numFmtId="4" fontId="6" fillId="0" borderId="0" xfId="1" applyNumberFormat="1" applyFont="1" applyBorder="1" applyAlignment="1">
      <alignment vertical="justify"/>
    </xf>
    <xf numFmtId="0" fontId="32" fillId="0" borderId="1" xfId="0" applyFont="1" applyBorder="1"/>
    <xf numFmtId="0" fontId="29" fillId="0" borderId="1" xfId="0" applyFont="1" applyBorder="1"/>
    <xf numFmtId="0" fontId="74" fillId="0" borderId="1" xfId="0" applyFont="1" applyBorder="1"/>
    <xf numFmtId="0" fontId="29" fillId="0" borderId="1" xfId="0" applyFont="1" applyBorder="1" applyAlignment="1">
      <alignment horizontal="center"/>
    </xf>
    <xf numFmtId="49" fontId="29" fillId="0" borderId="1" xfId="0" applyNumberFormat="1" applyFont="1" applyBorder="1" applyAlignment="1">
      <alignment horizontal="center"/>
    </xf>
    <xf numFmtId="0" fontId="32" fillId="0" borderId="1" xfId="0" applyFont="1" applyBorder="1" applyAlignment="1">
      <alignment horizontal="center"/>
    </xf>
    <xf numFmtId="49" fontId="32" fillId="0" borderId="1" xfId="0" applyNumberFormat="1" applyFont="1" applyBorder="1" applyAlignment="1">
      <alignment horizontal="center"/>
    </xf>
    <xf numFmtId="49" fontId="32" fillId="0" borderId="1" xfId="0" applyNumberFormat="1" applyFont="1" applyBorder="1" applyAlignment="1">
      <alignment horizontal="right"/>
    </xf>
    <xf numFmtId="4" fontId="32" fillId="0" borderId="1" xfId="0" applyNumberFormat="1" applyFont="1" applyBorder="1" applyAlignment="1">
      <alignment horizontal="right"/>
    </xf>
    <xf numFmtId="0" fontId="32" fillId="0" borderId="1" xfId="0" applyFont="1" applyBorder="1" applyAlignment="1">
      <alignment horizontal="right"/>
    </xf>
    <xf numFmtId="4" fontId="74" fillId="0" borderId="1" xfId="0" applyNumberFormat="1" applyFont="1" applyBorder="1" applyAlignment="1">
      <alignment horizontal="right"/>
    </xf>
    <xf numFmtId="49" fontId="29" fillId="0" borderId="1" xfId="0" applyNumberFormat="1" applyFont="1" applyBorder="1" applyAlignment="1">
      <alignment horizontal="right"/>
    </xf>
    <xf numFmtId="0" fontId="74" fillId="0" borderId="1" xfId="0" applyFont="1" applyBorder="1" applyAlignment="1">
      <alignment horizontal="right"/>
    </xf>
    <xf numFmtId="0" fontId="33" fillId="0" borderId="1" xfId="0" applyFont="1" applyBorder="1"/>
    <xf numFmtId="0" fontId="75" fillId="0" borderId="1" xfId="0" applyFont="1" applyBorder="1"/>
    <xf numFmtId="4" fontId="29" fillId="0" borderId="1" xfId="0" applyNumberFormat="1" applyFont="1" applyBorder="1" applyAlignment="1">
      <alignment horizontal="center"/>
    </xf>
    <xf numFmtId="0" fontId="34" fillId="0" borderId="1" xfId="0" applyFont="1" applyBorder="1"/>
    <xf numFmtId="4" fontId="76" fillId="0" borderId="1" xfId="0" applyNumberFormat="1" applyFont="1" applyBorder="1" applyAlignment="1">
      <alignment horizontal="right"/>
    </xf>
    <xf numFmtId="4" fontId="32" fillId="0" borderId="1" xfId="0" applyNumberFormat="1" applyFont="1" applyBorder="1" applyAlignment="1">
      <alignment horizontal="center"/>
    </xf>
    <xf numFmtId="0" fontId="77" fillId="0" borderId="1" xfId="0" applyFont="1" applyBorder="1"/>
    <xf numFmtId="4" fontId="75" fillId="0" borderId="1" xfId="0" applyNumberFormat="1" applyFont="1" applyBorder="1"/>
    <xf numFmtId="4" fontId="74" fillId="0" borderId="1" xfId="0" applyNumberFormat="1" applyFont="1" applyBorder="1"/>
    <xf numFmtId="4" fontId="78" fillId="0" borderId="1" xfId="0" applyNumberFormat="1" applyFont="1" applyBorder="1"/>
    <xf numFmtId="4" fontId="78" fillId="0" borderId="1" xfId="0" applyNumberFormat="1" applyFont="1" applyBorder="1" applyAlignment="1">
      <alignment horizontal="right"/>
    </xf>
    <xf numFmtId="4" fontId="79" fillId="0" borderId="1" xfId="0" applyNumberFormat="1" applyFont="1" applyBorder="1"/>
    <xf numFmtId="0" fontId="56" fillId="0" borderId="1" xfId="0" applyFont="1" applyFill="1" applyBorder="1" applyAlignment="1">
      <alignment vertical="justify"/>
    </xf>
    <xf numFmtId="4" fontId="56" fillId="0" borderId="1" xfId="0" applyNumberFormat="1" applyFont="1" applyFill="1" applyBorder="1" applyAlignment="1">
      <alignment vertical="justify"/>
    </xf>
    <xf numFmtId="4" fontId="5" fillId="0" borderId="1" xfId="0" applyNumberFormat="1" applyFont="1" applyBorder="1"/>
    <xf numFmtId="49" fontId="3" fillId="0" borderId="1" xfId="0" applyNumberFormat="1" applyFont="1" applyFill="1" applyBorder="1"/>
    <xf numFmtId="49" fontId="3" fillId="0" borderId="5" xfId="0" applyNumberFormat="1" applyFont="1" applyFill="1" applyBorder="1" applyAlignment="1">
      <alignment vertical="center"/>
    </xf>
    <xf numFmtId="49" fontId="3" fillId="0" borderId="5" xfId="0" applyNumberFormat="1" applyFont="1" applyFill="1" applyBorder="1" applyAlignment="1">
      <alignment vertical="top"/>
    </xf>
    <xf numFmtId="0" fontId="0" fillId="0" borderId="0" xfId="0" applyAlignment="1"/>
    <xf numFmtId="0" fontId="44" fillId="0" borderId="0" xfId="0" applyFont="1" applyAlignment="1"/>
    <xf numFmtId="0" fontId="45" fillId="0" borderId="0" xfId="0" applyFont="1" applyAlignment="1"/>
    <xf numFmtId="49" fontId="56" fillId="0" borderId="5" xfId="0" applyNumberFormat="1" applyFont="1" applyFill="1" applyBorder="1"/>
    <xf numFmtId="4" fontId="55" fillId="0" borderId="1" xfId="0" applyNumberFormat="1" applyFont="1" applyFill="1" applyBorder="1" applyAlignment="1">
      <alignment vertical="justify"/>
    </xf>
    <xf numFmtId="0" fontId="10" fillId="0" borderId="0" xfId="0" applyFont="1" applyFill="1" applyBorder="1" applyAlignment="1">
      <alignment horizontal="center" vertical="center"/>
    </xf>
    <xf numFmtId="4" fontId="22" fillId="0" borderId="0" xfId="0" applyNumberFormat="1" applyFont="1" applyFill="1" applyBorder="1" applyAlignment="1">
      <alignment vertical="justify"/>
    </xf>
    <xf numFmtId="0" fontId="18" fillId="0" borderId="0" xfId="0" applyFont="1" applyBorder="1" applyAlignment="1">
      <alignment vertical="justify"/>
    </xf>
    <xf numFmtId="4" fontId="63" fillId="0" borderId="0" xfId="0" applyNumberFormat="1" applyFont="1" applyFill="1" applyBorder="1" applyAlignment="1">
      <alignment vertical="justify"/>
    </xf>
    <xf numFmtId="4" fontId="17" fillId="0" borderId="0" xfId="0" applyNumberFormat="1" applyFont="1" applyFill="1" applyBorder="1" applyAlignment="1">
      <alignment vertical="top" wrapText="1"/>
    </xf>
    <xf numFmtId="0" fontId="80" fillId="0" borderId="0" xfId="0" applyFont="1" applyFill="1" applyBorder="1" applyAlignment="1">
      <alignment horizontal="left" vertical="justify"/>
    </xf>
    <xf numFmtId="4" fontId="80" fillId="0" borderId="0" xfId="0" applyNumberFormat="1" applyFont="1" applyFill="1" applyBorder="1" applyAlignment="1">
      <alignment horizontal="right" vertical="justify"/>
    </xf>
    <xf numFmtId="4" fontId="5" fillId="0" borderId="0" xfId="0" applyNumberFormat="1" applyFont="1" applyFill="1" applyBorder="1" applyAlignment="1">
      <alignment horizontal="right"/>
    </xf>
    <xf numFmtId="0" fontId="6" fillId="0" borderId="13" xfId="0" applyFont="1" applyFill="1" applyBorder="1" applyAlignment="1">
      <alignment vertical="justify"/>
    </xf>
    <xf numFmtId="0" fontId="6" fillId="0" borderId="12" xfId="0" applyFont="1" applyFill="1" applyBorder="1" applyAlignment="1">
      <alignment vertical="justify"/>
    </xf>
    <xf numFmtId="4" fontId="8" fillId="0" borderId="1" xfId="0" applyNumberFormat="1" applyFont="1" applyFill="1" applyBorder="1" applyAlignment="1">
      <alignment vertical="top"/>
    </xf>
    <xf numFmtId="4" fontId="76" fillId="0" borderId="1" xfId="0" applyNumberFormat="1" applyFont="1" applyBorder="1"/>
    <xf numFmtId="4" fontId="5" fillId="0" borderId="1" xfId="2" applyNumberFormat="1" applyFont="1" applyFill="1" applyBorder="1" applyAlignment="1">
      <alignment vertical="justify"/>
    </xf>
    <xf numFmtId="4" fontId="5" fillId="0" borderId="1" xfId="2" applyNumberFormat="1" applyFont="1" applyFill="1" applyBorder="1" applyAlignment="1">
      <alignment horizontal="right" vertical="justify"/>
    </xf>
    <xf numFmtId="4" fontId="32" fillId="0" borderId="1" xfId="0" applyNumberFormat="1" applyFont="1" applyBorder="1"/>
    <xf numFmtId="4" fontId="35" fillId="0" borderId="1" xfId="0" applyNumberFormat="1" applyFont="1" applyBorder="1"/>
    <xf numFmtId="0" fontId="6" fillId="0" borderId="0" xfId="0" applyFont="1" applyFill="1" applyBorder="1" applyAlignment="1">
      <alignment horizontal="center" vertical="justify"/>
    </xf>
    <xf numFmtId="0" fontId="5" fillId="0" borderId="1" xfId="0" applyNumberFormat="1" applyFont="1" applyBorder="1" applyAlignment="1">
      <alignment horizontal="right" vertical="justify"/>
    </xf>
    <xf numFmtId="4" fontId="35" fillId="0" borderId="0" xfId="0" applyNumberFormat="1" applyFont="1"/>
    <xf numFmtId="4" fontId="5" fillId="0" borderId="1" xfId="0" applyNumberFormat="1" applyFont="1" applyBorder="1" applyAlignment="1">
      <alignment horizontal="right"/>
    </xf>
    <xf numFmtId="0" fontId="37" fillId="0" borderId="0" xfId="0" applyFont="1"/>
    <xf numFmtId="4" fontId="0" fillId="0" borderId="1" xfId="0" applyNumberFormat="1" applyBorder="1"/>
    <xf numFmtId="4" fontId="20" fillId="0" borderId="1" xfId="0" applyNumberFormat="1" applyFont="1" applyFill="1" applyBorder="1" applyAlignment="1">
      <alignment vertical="justify"/>
    </xf>
    <xf numFmtId="4" fontId="21" fillId="0" borderId="1" xfId="0" applyNumberFormat="1" applyFont="1" applyFill="1" applyBorder="1" applyAlignment="1">
      <alignment vertical="justify"/>
    </xf>
    <xf numFmtId="4" fontId="40" fillId="0" borderId="1" xfId="0" applyNumberFormat="1" applyFont="1" applyFill="1" applyBorder="1" applyAlignment="1">
      <alignment vertical="justify"/>
    </xf>
    <xf numFmtId="0" fontId="41" fillId="0" borderId="0" xfId="0" applyFont="1"/>
    <xf numFmtId="0" fontId="6" fillId="0" borderId="13" xfId="0" applyFont="1" applyFill="1" applyBorder="1" applyAlignment="1">
      <alignment horizontal="left" vertical="justify"/>
    </xf>
    <xf numFmtId="0" fontId="6" fillId="0" borderId="12" xfId="0" applyFont="1" applyFill="1" applyBorder="1" applyAlignment="1">
      <alignment horizontal="left" vertical="justify"/>
    </xf>
    <xf numFmtId="4" fontId="6" fillId="0" borderId="0" xfId="0" applyNumberFormat="1" applyFont="1" applyFill="1" applyBorder="1" applyAlignment="1">
      <alignment horizontal="left" vertical="justify"/>
    </xf>
    <xf numFmtId="0" fontId="5" fillId="0" borderId="12" xfId="0" applyFont="1" applyFill="1" applyBorder="1" applyAlignment="1">
      <alignment vertical="justify"/>
    </xf>
    <xf numFmtId="49" fontId="9" fillId="0" borderId="12" xfId="0" applyNumberFormat="1" applyFont="1" applyFill="1" applyBorder="1" applyAlignment="1">
      <alignment horizontal="left" vertical="justify"/>
    </xf>
    <xf numFmtId="49" fontId="5" fillId="0" borderId="12" xfId="0" applyNumberFormat="1" applyFont="1" applyFill="1" applyBorder="1" applyAlignment="1">
      <alignment horizontal="left" vertical="justify"/>
    </xf>
    <xf numFmtId="0" fontId="55" fillId="0" borderId="12" xfId="0" applyFont="1" applyFill="1" applyBorder="1" applyAlignment="1">
      <alignment vertical="justify"/>
    </xf>
    <xf numFmtId="4" fontId="3" fillId="0" borderId="0" xfId="0" applyNumberFormat="1" applyFont="1" applyBorder="1"/>
    <xf numFmtId="4" fontId="20" fillId="0" borderId="0" xfId="0" applyNumberFormat="1" applyFont="1" applyFill="1" applyBorder="1" applyAlignment="1">
      <alignment vertical="justify"/>
    </xf>
    <xf numFmtId="4" fontId="35" fillId="0" borderId="0" xfId="0" applyNumberFormat="1" applyFont="1" applyBorder="1"/>
    <xf numFmtId="0" fontId="5" fillId="0" borderId="1" xfId="0" applyFont="1" applyFill="1" applyBorder="1" applyAlignment="1">
      <alignment horizontal="right" vertical="top"/>
    </xf>
    <xf numFmtId="0" fontId="5" fillId="0" borderId="1" xfId="0" applyFont="1" applyBorder="1" applyAlignment="1">
      <alignment vertical="justify"/>
    </xf>
    <xf numFmtId="4" fontId="6" fillId="0" borderId="1" xfId="0" applyNumberFormat="1" applyFont="1" applyFill="1" applyBorder="1" applyAlignment="1">
      <alignment vertical="top"/>
    </xf>
    <xf numFmtId="0" fontId="5" fillId="0" borderId="2" xfId="0" applyFont="1" applyFill="1" applyBorder="1" applyAlignment="1">
      <alignment vertical="justify"/>
    </xf>
    <xf numFmtId="0" fontId="5" fillId="0" borderId="13" xfId="0" applyFont="1" applyFill="1" applyBorder="1" applyAlignment="1">
      <alignment vertical="justify"/>
    </xf>
    <xf numFmtId="4" fontId="21" fillId="0" borderId="2" xfId="0" applyNumberFormat="1" applyFont="1" applyFill="1" applyBorder="1" applyAlignment="1">
      <alignment vertical="justify"/>
    </xf>
    <xf numFmtId="0" fontId="82" fillId="0" borderId="1" xfId="0" applyFont="1" applyBorder="1"/>
    <xf numFmtId="0" fontId="83" fillId="0" borderId="1" xfId="0" applyFont="1" applyBorder="1"/>
    <xf numFmtId="0" fontId="83" fillId="0" borderId="1" xfId="0" applyFont="1" applyBorder="1" applyAlignment="1">
      <alignment horizontal="center"/>
    </xf>
    <xf numFmtId="0" fontId="78" fillId="0" borderId="1" xfId="0" applyFont="1" applyBorder="1"/>
    <xf numFmtId="49" fontId="82" fillId="0" borderId="1" xfId="0" applyNumberFormat="1" applyFont="1" applyBorder="1" applyAlignment="1">
      <alignment horizontal="center"/>
    </xf>
    <xf numFmtId="4" fontId="82" fillId="0" borderId="1" xfId="0" applyNumberFormat="1" applyFont="1" applyBorder="1"/>
    <xf numFmtId="0" fontId="41" fillId="0" borderId="1" xfId="0" applyFont="1" applyFill="1" applyBorder="1" applyAlignment="1">
      <alignment vertical="justify"/>
    </xf>
    <xf numFmtId="4" fontId="41" fillId="0" borderId="1" xfId="0" applyNumberFormat="1" applyFont="1" applyFill="1" applyBorder="1" applyAlignment="1">
      <alignment vertical="justify"/>
    </xf>
    <xf numFmtId="4" fontId="41" fillId="4" borderId="1" xfId="0" applyNumberFormat="1" applyFont="1" applyFill="1" applyBorder="1" applyAlignment="1">
      <alignment vertical="justify"/>
    </xf>
    <xf numFmtId="0" fontId="84" fillId="0" borderId="1" xfId="0" applyFont="1" applyFill="1" applyBorder="1" applyAlignment="1">
      <alignment vertical="justify"/>
    </xf>
    <xf numFmtId="0" fontId="84" fillId="0" borderId="1" xfId="0" applyFont="1" applyFill="1" applyBorder="1" applyAlignment="1">
      <alignment horizontal="left" vertical="justify"/>
    </xf>
    <xf numFmtId="4" fontId="32" fillId="0" borderId="1" xfId="0" applyNumberFormat="1" applyFont="1" applyBorder="1" applyAlignment="1">
      <alignment vertical="center"/>
    </xf>
    <xf numFmtId="49" fontId="74" fillId="0" borderId="1" xfId="0" applyNumberFormat="1" applyFont="1" applyBorder="1" applyAlignment="1">
      <alignment horizontal="right"/>
    </xf>
    <xf numFmtId="0" fontId="9" fillId="0" borderId="0" xfId="0" applyFont="1" applyFill="1" applyBorder="1" applyAlignment="1">
      <alignment horizontal="right" vertical="justify"/>
    </xf>
    <xf numFmtId="0" fontId="41" fillId="0" borderId="2" xfId="0" applyFont="1" applyFill="1" applyBorder="1" applyAlignment="1">
      <alignment vertical="justify"/>
    </xf>
    <xf numFmtId="0" fontId="41" fillId="0" borderId="13" xfId="0" applyFont="1" applyFill="1" applyBorder="1" applyAlignment="1">
      <alignment vertical="justify"/>
    </xf>
    <xf numFmtId="0" fontId="41" fillId="0" borderId="12" xfId="0" applyFont="1" applyFill="1" applyBorder="1" applyAlignment="1">
      <alignment vertical="justify"/>
    </xf>
    <xf numFmtId="0" fontId="74" fillId="0" borderId="2" xfId="0" applyFont="1" applyBorder="1"/>
    <xf numFmtId="0" fontId="74" fillId="0" borderId="13" xfId="0" applyFont="1" applyBorder="1" applyAlignment="1">
      <alignment horizontal="right"/>
    </xf>
    <xf numFmtId="1" fontId="5" fillId="0" borderId="13" xfId="0" applyNumberFormat="1" applyFont="1" applyFill="1" applyBorder="1" applyAlignment="1">
      <alignment vertical="justify"/>
    </xf>
    <xf numFmtId="4" fontId="5" fillId="0" borderId="13" xfId="0" applyNumberFormat="1" applyFont="1" applyFill="1" applyBorder="1" applyAlignment="1">
      <alignment horizontal="right" vertical="justify"/>
    </xf>
    <xf numFmtId="4" fontId="74" fillId="0" borderId="13" xfId="0" applyNumberFormat="1" applyFont="1" applyBorder="1"/>
    <xf numFmtId="4" fontId="41" fillId="0" borderId="13" xfId="0" applyNumberFormat="1" applyFont="1" applyFill="1" applyBorder="1" applyAlignment="1">
      <alignment vertical="justify"/>
    </xf>
    <xf numFmtId="4" fontId="0" fillId="0" borderId="0" xfId="0" applyNumberFormat="1" applyBorder="1" applyAlignment="1">
      <alignment vertical="justify"/>
    </xf>
    <xf numFmtId="0" fontId="32" fillId="0" borderId="1" xfId="0" applyFont="1" applyBorder="1" applyAlignment="1">
      <alignment vertical="center"/>
    </xf>
    <xf numFmtId="4" fontId="19" fillId="0" borderId="0" xfId="0" applyNumberFormat="1" applyFont="1" applyFill="1" applyBorder="1" applyAlignment="1">
      <alignment vertical="justify"/>
    </xf>
    <xf numFmtId="0" fontId="5" fillId="0" borderId="1" xfId="0" applyFont="1" applyFill="1" applyBorder="1" applyAlignment="1">
      <alignment horizontal="center" vertical="top"/>
    </xf>
    <xf numFmtId="49" fontId="3" fillId="0" borderId="1" xfId="0" applyNumberFormat="1" applyFont="1" applyFill="1" applyBorder="1" applyAlignment="1">
      <alignment horizontal="center" vertical="top"/>
    </xf>
    <xf numFmtId="4" fontId="75" fillId="0" borderId="1" xfId="0" applyNumberFormat="1" applyFont="1" applyBorder="1" applyAlignment="1">
      <alignment horizontal="right"/>
    </xf>
    <xf numFmtId="0" fontId="9" fillId="0" borderId="1" xfId="0" applyFont="1" applyFill="1" applyBorder="1" applyAlignment="1">
      <alignment horizontal="right" vertical="top"/>
    </xf>
    <xf numFmtId="0" fontId="5" fillId="0" borderId="1" xfId="0" applyFont="1" applyBorder="1" applyAlignment="1">
      <alignment vertical="justify"/>
    </xf>
    <xf numFmtId="49" fontId="3" fillId="0" borderId="5" xfId="0" applyNumberFormat="1" applyFont="1" applyFill="1" applyBorder="1" applyAlignment="1">
      <alignment horizontal="left"/>
    </xf>
    <xf numFmtId="49" fontId="3" fillId="0" borderId="1" xfId="0" applyNumberFormat="1" applyFont="1" applyFill="1" applyBorder="1" applyAlignment="1">
      <alignment horizontal="left" vertical="top"/>
    </xf>
    <xf numFmtId="0" fontId="9" fillId="0" borderId="0" xfId="0" applyFont="1" applyFill="1" applyBorder="1" applyAlignment="1">
      <alignment vertical="justify"/>
    </xf>
    <xf numFmtId="0" fontId="9" fillId="0" borderId="0" xfId="0" applyFont="1" applyFill="1" applyBorder="1" applyAlignment="1">
      <alignment horizontal="center" vertical="top"/>
    </xf>
    <xf numFmtId="0" fontId="41" fillId="0" borderId="1" xfId="0" applyFont="1" applyBorder="1"/>
    <xf numFmtId="4" fontId="19" fillId="0" borderId="1" xfId="0" applyNumberFormat="1" applyFont="1" applyFill="1" applyBorder="1" applyAlignment="1">
      <alignment vertical="justify"/>
    </xf>
    <xf numFmtId="4" fontId="38" fillId="0" borderId="1" xfId="0" applyNumberFormat="1" applyFont="1" applyBorder="1" applyAlignment="1">
      <alignment vertical="center"/>
    </xf>
    <xf numFmtId="4" fontId="85" fillId="0" borderId="0" xfId="0" applyNumberFormat="1" applyFont="1" applyAlignment="1">
      <alignment horizontal="right" vertical="center"/>
    </xf>
    <xf numFmtId="0" fontId="3" fillId="0" borderId="2" xfId="0" applyFont="1" applyBorder="1" applyAlignment="1">
      <alignment horizontal="center" vertical="justify"/>
    </xf>
    <xf numFmtId="4" fontId="5" fillId="0" borderId="1" xfId="1" applyNumberFormat="1" applyFont="1" applyBorder="1" applyAlignment="1">
      <alignment horizontal="center" vertical="justify"/>
    </xf>
    <xf numFmtId="4" fontId="3" fillId="0" borderId="1" xfId="0" applyNumberFormat="1" applyFont="1" applyBorder="1" applyAlignment="1">
      <alignment horizontal="center"/>
    </xf>
    <xf numFmtId="4" fontId="3" fillId="0" borderId="1" xfId="0" applyNumberFormat="1" applyFont="1" applyBorder="1" applyAlignment="1">
      <alignment horizontal="center" vertical="top"/>
    </xf>
    <xf numFmtId="43" fontId="5" fillId="0" borderId="1" xfId="1" applyFont="1" applyBorder="1" applyAlignment="1">
      <alignment horizontal="center" vertical="justify"/>
    </xf>
    <xf numFmtId="43" fontId="5" fillId="0" borderId="3" xfId="1" applyFont="1" applyFill="1" applyBorder="1" applyAlignment="1">
      <alignment horizontal="center" vertical="justify"/>
    </xf>
    <xf numFmtId="0" fontId="0" fillId="0" borderId="4" xfId="0" applyBorder="1"/>
    <xf numFmtId="0" fontId="41" fillId="0" borderId="4" xfId="0" applyFont="1" applyBorder="1"/>
    <xf numFmtId="0" fontId="37" fillId="0" borderId="0" xfId="0" applyFont="1" applyAlignment="1">
      <alignment horizontal="center" vertical="justify"/>
    </xf>
    <xf numFmtId="0" fontId="37" fillId="0" borderId="0" xfId="0" applyFont="1" applyAlignment="1">
      <alignment vertical="justify"/>
    </xf>
    <xf numFmtId="0" fontId="37" fillId="0" borderId="1" xfId="0" applyFont="1" applyBorder="1" applyAlignment="1">
      <alignment horizontal="center" vertical="justify"/>
    </xf>
    <xf numFmtId="0" fontId="86" fillId="0" borderId="1" xfId="0" applyFont="1" applyBorder="1" applyAlignment="1">
      <alignment horizontal="center" vertical="center"/>
    </xf>
    <xf numFmtId="0" fontId="86" fillId="0" borderId="1" xfId="0" applyFont="1" applyBorder="1" applyAlignment="1">
      <alignment horizontal="center" vertical="justify"/>
    </xf>
    <xf numFmtId="0" fontId="37" fillId="0" borderId="1" xfId="0" applyFont="1" applyBorder="1" applyAlignment="1">
      <alignment horizontal="center" vertical="center"/>
    </xf>
    <xf numFmtId="0" fontId="37" fillId="0" borderId="1" xfId="0" applyFont="1" applyBorder="1" applyAlignment="1">
      <alignment vertical="justify"/>
    </xf>
    <xf numFmtId="0" fontId="87" fillId="0" borderId="1" xfId="0" applyFont="1" applyBorder="1" applyAlignment="1">
      <alignment vertical="justify"/>
    </xf>
    <xf numFmtId="0" fontId="5" fillId="0" borderId="1" xfId="0" applyFont="1" applyBorder="1" applyAlignment="1">
      <alignment vertical="justify"/>
    </xf>
    <xf numFmtId="49" fontId="0" fillId="0" borderId="0" xfId="0" applyNumberFormat="1"/>
    <xf numFmtId="0" fontId="32" fillId="0" borderId="0" xfId="0" applyFont="1" applyBorder="1"/>
    <xf numFmtId="43" fontId="17" fillId="0" borderId="1" xfId="1" applyFont="1" applyBorder="1" applyAlignment="1">
      <alignment vertical="justify"/>
    </xf>
    <xf numFmtId="0" fontId="17" fillId="0" borderId="1" xfId="0" applyFont="1" applyBorder="1" applyAlignment="1">
      <alignment vertical="justify"/>
    </xf>
    <xf numFmtId="43" fontId="22" fillId="0" borderId="1" xfId="0" applyNumberFormat="1" applyFont="1" applyBorder="1" applyAlignment="1">
      <alignment vertical="justify"/>
    </xf>
    <xf numFmtId="49" fontId="9" fillId="0" borderId="1" xfId="0" applyNumberFormat="1" applyFont="1" applyFill="1" applyBorder="1" applyAlignment="1">
      <alignment vertical="justify" wrapText="1"/>
    </xf>
    <xf numFmtId="4" fontId="6" fillId="0" borderId="1" xfId="0" applyNumberFormat="1" applyFont="1" applyFill="1" applyBorder="1" applyAlignment="1">
      <alignment horizontal="right" vertical="justify"/>
    </xf>
    <xf numFmtId="4" fontId="56" fillId="0" borderId="1" xfId="0" applyNumberFormat="1" applyFont="1" applyFill="1" applyBorder="1"/>
    <xf numFmtId="49" fontId="3" fillId="0" borderId="1" xfId="0" applyNumberFormat="1" applyFont="1" applyFill="1" applyBorder="1" applyAlignment="1">
      <alignment vertical="top"/>
    </xf>
    <xf numFmtId="4" fontId="54" fillId="0" borderId="1" xfId="0" applyNumberFormat="1" applyFont="1" applyFill="1" applyBorder="1" applyAlignment="1">
      <alignment vertical="justify"/>
    </xf>
    <xf numFmtId="0" fontId="6" fillId="0" borderId="1" xfId="0" applyFont="1" applyFill="1" applyBorder="1" applyAlignment="1">
      <alignment horizontal="left" vertical="justify"/>
    </xf>
    <xf numFmtId="0" fontId="8" fillId="0" borderId="1" xfId="0" applyFont="1" applyFill="1" applyBorder="1" applyAlignment="1">
      <alignment horizontal="center" vertical="justify"/>
    </xf>
    <xf numFmtId="0" fontId="39" fillId="0" borderId="1" xfId="0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/>
    </xf>
    <xf numFmtId="4" fontId="39" fillId="0" borderId="1" xfId="0" applyNumberFormat="1" applyFont="1" applyFill="1" applyBorder="1" applyAlignment="1">
      <alignment vertical="justify"/>
    </xf>
    <xf numFmtId="0" fontId="20" fillId="0" borderId="1" xfId="0" applyFont="1" applyFill="1" applyBorder="1" applyAlignment="1">
      <alignment horizontal="left" vertical="justify"/>
    </xf>
    <xf numFmtId="49" fontId="17" fillId="0" borderId="1" xfId="0" applyNumberFormat="1" applyFont="1" applyFill="1" applyBorder="1" applyAlignment="1">
      <alignment vertical="justify"/>
    </xf>
    <xf numFmtId="49" fontId="5" fillId="0" borderId="1" xfId="0" applyNumberFormat="1" applyFont="1" applyFill="1" applyBorder="1" applyAlignment="1">
      <alignment horizontal="center" vertical="top"/>
    </xf>
    <xf numFmtId="0" fontId="9" fillId="0" borderId="1" xfId="0" applyFont="1" applyFill="1" applyBorder="1" applyAlignment="1">
      <alignment horizontal="center" vertical="top"/>
    </xf>
    <xf numFmtId="4" fontId="57" fillId="0" borderId="1" xfId="0" applyNumberFormat="1" applyFont="1" applyBorder="1" applyAlignment="1">
      <alignment vertical="top"/>
    </xf>
    <xf numFmtId="2" fontId="5" fillId="0" borderId="1" xfId="0" applyNumberFormat="1" applyFont="1" applyFill="1" applyBorder="1" applyAlignment="1">
      <alignment vertical="justify"/>
    </xf>
    <xf numFmtId="0" fontId="3" fillId="0" borderId="1" xfId="0" applyFont="1" applyBorder="1" applyAlignment="1">
      <alignment vertical="top"/>
    </xf>
    <xf numFmtId="49" fontId="37" fillId="0" borderId="1" xfId="0" applyNumberFormat="1" applyFont="1" applyFill="1" applyBorder="1" applyAlignment="1">
      <alignment vertical="top"/>
    </xf>
    <xf numFmtId="4" fontId="17" fillId="0" borderId="1" xfId="0" applyNumberFormat="1" applyFont="1" applyFill="1" applyBorder="1" applyAlignment="1">
      <alignment horizontal="right" vertical="justify"/>
    </xf>
    <xf numFmtId="4" fontId="21" fillId="0" borderId="1" xfId="0" applyNumberFormat="1" applyFont="1" applyFill="1" applyBorder="1" applyAlignment="1">
      <alignment vertical="top" wrapText="1"/>
    </xf>
    <xf numFmtId="4" fontId="6" fillId="0" borderId="1" xfId="0" applyNumberFormat="1" applyFont="1" applyFill="1" applyBorder="1" applyAlignment="1">
      <alignment horizontal="right" vertical="top"/>
    </xf>
    <xf numFmtId="4" fontId="40" fillId="0" borderId="1" xfId="0" applyNumberFormat="1" applyFont="1" applyFill="1" applyBorder="1" applyAlignment="1">
      <alignment horizontal="right" vertical="justify"/>
    </xf>
    <xf numFmtId="4" fontId="19" fillId="0" borderId="1" xfId="0" applyNumberFormat="1" applyFont="1" applyFill="1" applyBorder="1" applyAlignment="1">
      <alignment horizontal="right" vertical="top"/>
    </xf>
    <xf numFmtId="0" fontId="3" fillId="0" borderId="1" xfId="0" applyFont="1" applyFill="1" applyBorder="1" applyAlignment="1">
      <alignment vertical="top"/>
    </xf>
    <xf numFmtId="4" fontId="11" fillId="0" borderId="1" xfId="0" applyNumberFormat="1" applyFont="1" applyFill="1" applyBorder="1" applyAlignment="1"/>
    <xf numFmtId="0" fontId="3" fillId="0" borderId="1" xfId="0" applyFont="1" applyFill="1" applyBorder="1"/>
    <xf numFmtId="0" fontId="3" fillId="0" borderId="1" xfId="0" applyFont="1" applyBorder="1" applyAlignment="1">
      <alignment horizontal="center" vertical="top"/>
    </xf>
    <xf numFmtId="1" fontId="5" fillId="0" borderId="1" xfId="0" applyNumberFormat="1" applyFont="1" applyFill="1" applyBorder="1" applyAlignment="1">
      <alignment horizontal="center" vertical="top"/>
    </xf>
    <xf numFmtId="49" fontId="59" fillId="0" borderId="1" xfId="0" applyNumberFormat="1" applyFont="1" applyFill="1" applyBorder="1" applyAlignment="1">
      <alignment horizontal="center" vertical="top"/>
    </xf>
    <xf numFmtId="1" fontId="59" fillId="0" borderId="1" xfId="0" applyNumberFormat="1" applyFont="1" applyFill="1" applyBorder="1" applyAlignment="1">
      <alignment horizontal="center" vertical="top"/>
    </xf>
    <xf numFmtId="0" fontId="6" fillId="0" borderId="1" xfId="0" applyFont="1" applyFill="1" applyBorder="1" applyAlignment="1">
      <alignment horizontal="center" vertical="top"/>
    </xf>
    <xf numFmtId="4" fontId="5" fillId="0" borderId="1" xfId="0" applyNumberFormat="1" applyFont="1" applyBorder="1" applyAlignment="1">
      <alignment vertical="center"/>
    </xf>
    <xf numFmtId="49" fontId="5" fillId="0" borderId="1" xfId="0" applyNumberFormat="1" applyFont="1" applyFill="1" applyBorder="1" applyAlignment="1">
      <alignment vertical="top"/>
    </xf>
    <xf numFmtId="0" fontId="5" fillId="0" borderId="1" xfId="0" applyFont="1" applyFill="1" applyBorder="1" applyAlignment="1">
      <alignment vertical="top"/>
    </xf>
    <xf numFmtId="0" fontId="56" fillId="0" borderId="1" xfId="0" applyFont="1" applyBorder="1" applyAlignment="1">
      <alignment horizontal="center" vertical="top"/>
    </xf>
    <xf numFmtId="4" fontId="6" fillId="0" borderId="1" xfId="0" applyNumberFormat="1" applyFont="1" applyBorder="1" applyAlignment="1">
      <alignment vertical="center"/>
    </xf>
    <xf numFmtId="4" fontId="5" fillId="0" borderId="1" xfId="0" applyNumberFormat="1" applyFont="1" applyBorder="1" applyAlignment="1">
      <alignment horizontal="right" vertical="top"/>
    </xf>
    <xf numFmtId="4" fontId="17" fillId="0" borderId="1" xfId="0" applyNumberFormat="1" applyFont="1" applyFill="1" applyBorder="1" applyAlignment="1">
      <alignment horizontal="right" vertical="top"/>
    </xf>
    <xf numFmtId="4" fontId="3" fillId="0" borderId="1" xfId="0" applyNumberFormat="1" applyFont="1" applyBorder="1" applyAlignment="1">
      <alignment horizontal="right" vertical="top"/>
    </xf>
    <xf numFmtId="0" fontId="3" fillId="0" borderId="1" xfId="0" applyFont="1" applyFill="1" applyBorder="1" applyAlignment="1">
      <alignment horizontal="center" vertical="top"/>
    </xf>
    <xf numFmtId="4" fontId="5" fillId="0" borderId="1" xfId="0" applyNumberFormat="1" applyFont="1" applyFill="1" applyBorder="1" applyAlignment="1">
      <alignment horizontal="right" vertical="center"/>
    </xf>
    <xf numFmtId="4" fontId="5" fillId="0" borderId="0" xfId="0" applyNumberFormat="1" applyFont="1" applyFill="1" applyBorder="1" applyAlignment="1">
      <alignment horizontal="center"/>
    </xf>
    <xf numFmtId="4" fontId="0" fillId="0" borderId="0" xfId="0" applyNumberFormat="1" applyBorder="1" applyAlignment="1"/>
    <xf numFmtId="4" fontId="8" fillId="0" borderId="0" xfId="0" applyNumberFormat="1" applyFont="1" applyFill="1" applyBorder="1" applyAlignment="1">
      <alignment horizontal="left" vertical="justify"/>
    </xf>
    <xf numFmtId="49" fontId="53" fillId="0" borderId="1" xfId="0" applyNumberFormat="1" applyFont="1" applyFill="1" applyBorder="1" applyAlignment="1">
      <alignment horizontal="right" vertical="justify"/>
    </xf>
    <xf numFmtId="49" fontId="53" fillId="0" borderId="1" xfId="0" applyNumberFormat="1" applyFont="1" applyFill="1" applyBorder="1" applyAlignment="1">
      <alignment horizontal="left" vertical="justify"/>
    </xf>
    <xf numFmtId="0" fontId="2" fillId="0" borderId="1" xfId="0" applyFont="1" applyBorder="1"/>
    <xf numFmtId="0" fontId="74" fillId="0" borderId="13" xfId="0" applyFont="1" applyBorder="1"/>
    <xf numFmtId="4" fontId="74" fillId="0" borderId="12" xfId="0" applyNumberFormat="1" applyFont="1" applyBorder="1"/>
    <xf numFmtId="4" fontId="89" fillId="0" borderId="1" xfId="0" applyNumberFormat="1" applyFont="1" applyBorder="1" applyAlignment="1">
      <alignment horizontal="right"/>
    </xf>
    <xf numFmtId="0" fontId="5" fillId="0" borderId="3" xfId="0" applyFont="1" applyFill="1" applyBorder="1" applyAlignment="1">
      <alignment vertical="justify"/>
    </xf>
    <xf numFmtId="4" fontId="1" fillId="0" borderId="1" xfId="6" applyNumberFormat="1" applyBorder="1"/>
    <xf numFmtId="167" fontId="1" fillId="0" borderId="1" xfId="6" applyNumberFormat="1" applyBorder="1"/>
    <xf numFmtId="4" fontId="88" fillId="0" borderId="1" xfId="6" applyNumberFormat="1" applyFont="1" applyBorder="1"/>
    <xf numFmtId="0" fontId="5" fillId="0" borderId="1" xfId="0" applyFont="1" applyBorder="1" applyAlignment="1">
      <alignment vertical="justify"/>
    </xf>
    <xf numFmtId="4" fontId="33" fillId="0" borderId="1" xfId="0" applyNumberFormat="1" applyFont="1" applyBorder="1" applyAlignment="1">
      <alignment horizontal="right"/>
    </xf>
    <xf numFmtId="4" fontId="34" fillId="0" borderId="1" xfId="0" applyNumberFormat="1" applyFont="1" applyBorder="1" applyAlignment="1">
      <alignment horizontal="right"/>
    </xf>
    <xf numFmtId="4" fontId="34" fillId="0" borderId="1" xfId="0" applyNumberFormat="1" applyFont="1" applyBorder="1" applyAlignment="1">
      <alignment horizontal="center"/>
    </xf>
    <xf numFmtId="0" fontId="13" fillId="0" borderId="1" xfId="0" applyFont="1" applyBorder="1" applyAlignment="1">
      <alignment horizontal="center"/>
    </xf>
    <xf numFmtId="4" fontId="33" fillId="0" borderId="1" xfId="0" applyNumberFormat="1" applyFont="1" applyBorder="1" applyAlignment="1">
      <alignment horizontal="center"/>
    </xf>
    <xf numFmtId="4" fontId="3" fillId="0" borderId="0" xfId="1" applyNumberFormat="1" applyFont="1" applyFill="1" applyBorder="1" applyAlignment="1">
      <alignment vertical="justify"/>
    </xf>
    <xf numFmtId="43" fontId="56" fillId="0" borderId="1" xfId="0" applyNumberFormat="1" applyFont="1" applyBorder="1"/>
    <xf numFmtId="0" fontId="91" fillId="0" borderId="0" xfId="0" applyFont="1" applyAlignment="1">
      <alignment horizontal="center" vertical="center"/>
    </xf>
    <xf numFmtId="0" fontId="92" fillId="0" borderId="0" xfId="0" applyFont="1" applyAlignment="1">
      <alignment horizontal="left" vertical="center"/>
    </xf>
    <xf numFmtId="4" fontId="92" fillId="0" borderId="0" xfId="0" applyNumberFormat="1" applyFont="1" applyAlignment="1">
      <alignment horizontal="right" vertical="center"/>
    </xf>
    <xf numFmtId="0" fontId="93" fillId="0" borderId="0" xfId="0" applyFont="1" applyAlignment="1">
      <alignment horizontal="center" vertical="center"/>
    </xf>
    <xf numFmtId="0" fontId="94" fillId="0" borderId="0" xfId="0" applyFont="1" applyAlignment="1">
      <alignment horizontal="left" vertical="center"/>
    </xf>
    <xf numFmtId="4" fontId="94" fillId="0" borderId="0" xfId="0" applyNumberFormat="1" applyFont="1" applyAlignment="1">
      <alignment horizontal="right" vertical="center"/>
    </xf>
    <xf numFmtId="0" fontId="90" fillId="0" borderId="0" xfId="0" applyFont="1" applyAlignment="1">
      <alignment horizontal="left" vertical="center"/>
    </xf>
    <xf numFmtId="4" fontId="36" fillId="0" borderId="1" xfId="0" applyNumberFormat="1" applyFont="1" applyBorder="1"/>
    <xf numFmtId="4" fontId="22" fillId="0" borderId="1" xfId="0" applyNumberFormat="1" applyFont="1" applyBorder="1"/>
    <xf numFmtId="4" fontId="37" fillId="0" borderId="1" xfId="0" applyNumberFormat="1" applyFont="1" applyBorder="1"/>
    <xf numFmtId="164" fontId="0" fillId="0" borderId="0" xfId="0" applyNumberFormat="1"/>
    <xf numFmtId="0" fontId="56" fillId="0" borderId="1" xfId="0" applyFont="1" applyBorder="1"/>
    <xf numFmtId="0" fontId="3" fillId="0" borderId="1" xfId="0" applyFont="1" applyBorder="1" applyAlignment="1">
      <alignment horizontal="left" vertical="top"/>
    </xf>
    <xf numFmtId="4" fontId="55" fillId="0" borderId="0" xfId="0" applyNumberFormat="1" applyFont="1" applyBorder="1"/>
    <xf numFmtId="43" fontId="5" fillId="0" borderId="1" xfId="1" applyFont="1" applyFill="1" applyBorder="1" applyAlignment="1">
      <alignment horizontal="right"/>
    </xf>
    <xf numFmtId="4" fontId="55" fillId="0" borderId="0" xfId="0" applyNumberFormat="1" applyFont="1" applyAlignment="1">
      <alignment vertical="top"/>
    </xf>
    <xf numFmtId="4" fontId="55" fillId="0" borderId="2" xfId="0" applyNumberFormat="1" applyFont="1" applyFill="1" applyBorder="1" applyAlignment="1">
      <alignment vertical="justify"/>
    </xf>
    <xf numFmtId="0" fontId="55" fillId="0" borderId="1" xfId="0" applyFont="1" applyFill="1" applyBorder="1" applyAlignment="1">
      <alignment horizontal="right" vertical="justify"/>
    </xf>
    <xf numFmtId="49" fontId="43" fillId="0" borderId="1" xfId="0" applyNumberFormat="1" applyFont="1" applyFill="1" applyBorder="1" applyAlignment="1">
      <alignment horizontal="left" vertical="justify"/>
    </xf>
    <xf numFmtId="49" fontId="43" fillId="0" borderId="13" xfId="0" applyNumberFormat="1" applyFont="1" applyFill="1" applyBorder="1" applyAlignment="1">
      <alignment horizontal="left" vertical="justify"/>
    </xf>
    <xf numFmtId="4" fontId="55" fillId="0" borderId="1" xfId="0" applyNumberFormat="1" applyFont="1" applyFill="1" applyBorder="1" applyAlignment="1">
      <alignment horizontal="right" vertical="justify"/>
    </xf>
    <xf numFmtId="4" fontId="41" fillId="0" borderId="1" xfId="0" applyNumberFormat="1" applyFont="1" applyBorder="1"/>
    <xf numFmtId="4" fontId="84" fillId="0" borderId="1" xfId="0" applyNumberFormat="1" applyFont="1" applyBorder="1"/>
    <xf numFmtId="4" fontId="45" fillId="0" borderId="1" xfId="0" applyNumberFormat="1" applyFont="1" applyBorder="1" applyAlignment="1">
      <alignment horizontal="right"/>
    </xf>
    <xf numFmtId="49" fontId="63" fillId="0" borderId="1" xfId="0" applyNumberFormat="1" applyFont="1" applyFill="1" applyBorder="1" applyAlignment="1">
      <alignment horizontal="left" vertical="justify"/>
    </xf>
    <xf numFmtId="3" fontId="69" fillId="0" borderId="1" xfId="0" applyNumberFormat="1" applyFont="1" applyBorder="1"/>
    <xf numFmtId="0" fontId="67" fillId="0" borderId="1" xfId="0" applyFont="1" applyBorder="1" applyAlignment="1">
      <alignment horizontal="left" vertical="center" wrapText="1"/>
    </xf>
    <xf numFmtId="0" fontId="63" fillId="0" borderId="1" xfId="0" applyFont="1" applyFill="1" applyBorder="1" applyAlignment="1">
      <alignment horizontal="right" vertical="top"/>
    </xf>
    <xf numFmtId="0" fontId="17" fillId="0" borderId="1" xfId="0" applyFont="1" applyFill="1" applyBorder="1" applyAlignment="1">
      <alignment horizontal="center" vertical="justify"/>
    </xf>
    <xf numFmtId="0" fontId="6" fillId="0" borderId="1" xfId="0" applyFont="1" applyFill="1" applyBorder="1" applyAlignment="1">
      <alignment horizontal="left" vertical="justify"/>
    </xf>
    <xf numFmtId="49" fontId="3" fillId="0" borderId="1" xfId="0" applyNumberFormat="1" applyFont="1" applyFill="1" applyBorder="1" applyAlignment="1"/>
    <xf numFmtId="4" fontId="3" fillId="0" borderId="1" xfId="0" applyNumberFormat="1" applyFont="1" applyFill="1" applyBorder="1" applyAlignment="1">
      <alignment vertical="top"/>
    </xf>
    <xf numFmtId="4" fontId="56" fillId="0" borderId="1" xfId="0" applyNumberFormat="1" applyFont="1" applyBorder="1"/>
    <xf numFmtId="49" fontId="3" fillId="0" borderId="1" xfId="0" applyNumberFormat="1" applyFont="1" applyFill="1" applyBorder="1" applyAlignment="1">
      <alignment vertical="center"/>
    </xf>
    <xf numFmtId="4" fontId="8" fillId="0" borderId="13" xfId="0" applyNumberFormat="1" applyFont="1" applyFill="1" applyBorder="1" applyAlignment="1">
      <alignment vertical="justify"/>
    </xf>
    <xf numFmtId="4" fontId="6" fillId="0" borderId="13" xfId="0" applyNumberFormat="1" applyFont="1" applyFill="1" applyBorder="1" applyAlignment="1">
      <alignment vertical="justify"/>
    </xf>
    <xf numFmtId="4" fontId="8" fillId="0" borderId="12" xfId="0" applyNumberFormat="1" applyFont="1" applyFill="1" applyBorder="1" applyAlignment="1">
      <alignment vertical="justify"/>
    </xf>
    <xf numFmtId="0" fontId="6" fillId="0" borderId="2" xfId="0" applyFont="1" applyFill="1" applyBorder="1" applyAlignment="1">
      <alignment horizontal="left" vertical="justify"/>
    </xf>
    <xf numFmtId="0" fontId="6" fillId="0" borderId="13" xfId="0" applyFont="1" applyFill="1" applyBorder="1" applyAlignment="1">
      <alignment horizontal="left" vertical="justify"/>
    </xf>
    <xf numFmtId="0" fontId="6" fillId="0" borderId="12" xfId="0" applyFont="1" applyFill="1" applyBorder="1" applyAlignment="1">
      <alignment horizontal="left" vertical="justify"/>
    </xf>
    <xf numFmtId="0" fontId="5" fillId="0" borderId="1" xfId="0" quotePrefix="1" applyFont="1" applyFill="1" applyBorder="1" applyAlignment="1">
      <alignment vertical="justify"/>
    </xf>
    <xf numFmtId="0" fontId="6" fillId="0" borderId="1" xfId="0" applyFont="1" applyFill="1" applyBorder="1" applyAlignment="1">
      <alignment horizontal="left" vertical="justify"/>
    </xf>
    <xf numFmtId="4" fontId="74" fillId="0" borderId="0" xfId="0" applyNumberFormat="1" applyFont="1" applyBorder="1"/>
    <xf numFmtId="0" fontId="6" fillId="0" borderId="1" xfId="0" applyFont="1" applyFill="1" applyBorder="1" applyAlignment="1">
      <alignment horizontal="left" vertical="justify"/>
    </xf>
    <xf numFmtId="0" fontId="6" fillId="0" borderId="1" xfId="0" applyFont="1" applyFill="1" applyBorder="1" applyAlignment="1">
      <alignment horizontal="left" vertical="justify"/>
    </xf>
    <xf numFmtId="4" fontId="56" fillId="0" borderId="1" xfId="0" applyNumberFormat="1" applyFont="1" applyBorder="1" applyAlignment="1">
      <alignment vertical="top"/>
    </xf>
    <xf numFmtId="4" fontId="2" fillId="0" borderId="0" xfId="0" applyNumberFormat="1" applyFont="1"/>
    <xf numFmtId="4" fontId="55" fillId="0" borderId="0" xfId="0" applyNumberFormat="1" applyFont="1"/>
    <xf numFmtId="0" fontId="25" fillId="0" borderId="0" xfId="0" applyFont="1" applyAlignment="1">
      <alignment vertical="center"/>
    </xf>
    <xf numFmtId="4" fontId="96" fillId="0" borderId="0" xfId="0" applyNumberFormat="1" applyFont="1" applyAlignment="1">
      <alignment vertical="center"/>
    </xf>
    <xf numFmtId="4" fontId="96" fillId="0" borderId="0" xfId="0" applyNumberFormat="1" applyFont="1" applyAlignment="1">
      <alignment horizontal="right" vertical="center"/>
    </xf>
    <xf numFmtId="4" fontId="14" fillId="0" borderId="0" xfId="0" applyNumberFormat="1" applyFont="1"/>
    <xf numFmtId="4" fontId="97" fillId="0" borderId="0" xfId="0" applyNumberFormat="1" applyFont="1"/>
    <xf numFmtId="0" fontId="26" fillId="0" borderId="0" xfId="0" applyFont="1" applyAlignment="1">
      <alignment vertical="center"/>
    </xf>
    <xf numFmtId="49" fontId="2" fillId="0" borderId="0" xfId="0" applyNumberFormat="1" applyFont="1" applyFill="1" applyBorder="1" applyAlignment="1">
      <alignment horizontal="center"/>
    </xf>
    <xf numFmtId="1" fontId="25" fillId="0" borderId="0" xfId="0" applyNumberFormat="1" applyFont="1" applyAlignment="1">
      <alignment horizontal="left" vertical="center"/>
    </xf>
    <xf numFmtId="0" fontId="6" fillId="0" borderId="9" xfId="0" applyFont="1" applyFill="1" applyBorder="1" applyAlignment="1">
      <alignment vertical="justify"/>
    </xf>
    <xf numFmtId="0" fontId="6" fillId="0" borderId="8" xfId="0" applyFont="1" applyFill="1" applyBorder="1" applyAlignment="1">
      <alignment vertical="justify"/>
    </xf>
    <xf numFmtId="0" fontId="6" fillId="0" borderId="7" xfId="0" applyFont="1" applyFill="1" applyBorder="1" applyAlignment="1">
      <alignment vertical="justify"/>
    </xf>
    <xf numFmtId="0" fontId="6" fillId="0" borderId="10" xfId="0" applyFont="1" applyFill="1" applyBorder="1" applyAlignment="1">
      <alignment vertical="justify"/>
    </xf>
    <xf numFmtId="0" fontId="6" fillId="0" borderId="9" xfId="0" applyFont="1" applyFill="1" applyBorder="1" applyAlignment="1">
      <alignment horizontal="left" vertical="justify"/>
    </xf>
    <xf numFmtId="0" fontId="6" fillId="0" borderId="8" xfId="0" applyFont="1" applyFill="1" applyBorder="1" applyAlignment="1">
      <alignment horizontal="left" vertical="justify"/>
    </xf>
    <xf numFmtId="0" fontId="20" fillId="0" borderId="9" xfId="0" quotePrefix="1" applyFont="1" applyFill="1" applyBorder="1" applyAlignment="1">
      <alignment vertical="justify"/>
    </xf>
    <xf numFmtId="0" fontId="20" fillId="0" borderId="9" xfId="0" applyFont="1" applyFill="1" applyBorder="1" applyAlignment="1">
      <alignment vertical="justify"/>
    </xf>
    <xf numFmtId="0" fontId="20" fillId="0" borderId="13" xfId="0" applyFont="1" applyFill="1" applyBorder="1" applyAlignment="1">
      <alignment vertical="justify"/>
    </xf>
    <xf numFmtId="0" fontId="20" fillId="0" borderId="13" xfId="0" quotePrefix="1" applyFont="1" applyFill="1" applyBorder="1" applyAlignment="1">
      <alignment vertical="justify"/>
    </xf>
    <xf numFmtId="4" fontId="55" fillId="0" borderId="1" xfId="0" applyNumberFormat="1" applyFont="1" applyFill="1" applyBorder="1" applyAlignment="1">
      <alignment vertical="top"/>
    </xf>
    <xf numFmtId="0" fontId="96" fillId="0" borderId="0" xfId="0" applyFont="1" applyAlignment="1">
      <alignment horizontal="center" vertical="center"/>
    </xf>
    <xf numFmtId="0" fontId="96" fillId="0" borderId="0" xfId="0" applyFont="1" applyAlignment="1">
      <alignment vertical="center"/>
    </xf>
    <xf numFmtId="4" fontId="20" fillId="0" borderId="0" xfId="0" applyNumberFormat="1" applyFont="1" applyBorder="1" applyAlignment="1"/>
    <xf numFmtId="0" fontId="3" fillId="0" borderId="2" xfId="0" applyFont="1" applyBorder="1"/>
    <xf numFmtId="43" fontId="5" fillId="0" borderId="1" xfId="1" applyFont="1" applyFill="1" applyBorder="1" applyAlignment="1">
      <alignment horizontal="left" vertical="justify"/>
    </xf>
    <xf numFmtId="43" fontId="5" fillId="0" borderId="1" xfId="1" applyFont="1" applyFill="1" applyBorder="1" applyAlignment="1">
      <alignment horizontal="right" vertical="justify"/>
    </xf>
    <xf numFmtId="4" fontId="5" fillId="0" borderId="12" xfId="0" applyNumberFormat="1" applyFont="1" applyFill="1" applyBorder="1" applyAlignment="1">
      <alignment horizontal="left" vertical="justify"/>
    </xf>
    <xf numFmtId="4" fontId="6" fillId="0" borderId="12" xfId="0" applyNumberFormat="1" applyFont="1" applyFill="1" applyBorder="1" applyAlignment="1">
      <alignment horizontal="left" vertical="justify"/>
    </xf>
    <xf numFmtId="0" fontId="8" fillId="0" borderId="13" xfId="0" applyFont="1" applyFill="1" applyBorder="1" applyAlignment="1">
      <alignment vertical="justify"/>
    </xf>
    <xf numFmtId="0" fontId="98" fillId="0" borderId="1" xfId="0" quotePrefix="1" applyFont="1" applyFill="1" applyBorder="1" applyAlignment="1">
      <alignment horizontal="right" vertical="justify"/>
    </xf>
    <xf numFmtId="0" fontId="8" fillId="0" borderId="13" xfId="0" quotePrefix="1" applyFont="1" applyFill="1" applyBorder="1" applyAlignment="1">
      <alignment horizontal="left" vertical="justify"/>
    </xf>
    <xf numFmtId="0" fontId="99" fillId="0" borderId="1" xfId="0" quotePrefix="1" applyFont="1" applyFill="1" applyBorder="1" applyAlignment="1">
      <alignment horizontal="right" vertical="justify"/>
    </xf>
    <xf numFmtId="4" fontId="19" fillId="0" borderId="0" xfId="0" applyNumberFormat="1" applyFont="1" applyBorder="1"/>
    <xf numFmtId="0" fontId="19" fillId="0" borderId="0" xfId="0" applyFont="1"/>
    <xf numFmtId="49" fontId="5" fillId="0" borderId="1" xfId="0" quotePrefix="1" applyNumberFormat="1" applyFont="1" applyFill="1" applyBorder="1" applyAlignment="1">
      <alignment horizontal="right" vertical="justify"/>
    </xf>
    <xf numFmtId="0" fontId="5" fillId="0" borderId="2" xfId="0" applyFont="1" applyFill="1" applyBorder="1" applyAlignment="1">
      <alignment horizontal="left" vertical="justify"/>
    </xf>
    <xf numFmtId="49" fontId="5" fillId="0" borderId="13" xfId="0" applyNumberFormat="1" applyFont="1" applyFill="1" applyBorder="1" applyAlignment="1">
      <alignment horizontal="right" vertical="justify"/>
    </xf>
    <xf numFmtId="0" fontId="9" fillId="0" borderId="1" xfId="0" quotePrefix="1" applyFont="1" applyFill="1" applyBorder="1" applyAlignment="1">
      <alignment horizontal="right" vertical="justify"/>
    </xf>
    <xf numFmtId="0" fontId="6" fillId="0" borderId="0" xfId="0" applyFont="1" applyFill="1" applyBorder="1" applyAlignment="1">
      <alignment vertical="justify"/>
    </xf>
    <xf numFmtId="0" fontId="8" fillId="0" borderId="2" xfId="0" applyFont="1" applyFill="1" applyBorder="1" applyAlignment="1">
      <alignment vertical="justify"/>
    </xf>
    <xf numFmtId="0" fontId="6" fillId="0" borderId="1" xfId="0" applyFont="1" applyFill="1" applyBorder="1" applyAlignment="1">
      <alignment horizontal="left" vertical="justify"/>
    </xf>
    <xf numFmtId="0" fontId="6" fillId="0" borderId="1" xfId="0" applyFont="1" applyFill="1" applyBorder="1" applyAlignment="1">
      <alignment horizontal="left" vertical="justify"/>
    </xf>
    <xf numFmtId="0" fontId="5" fillId="0" borderId="0" xfId="0" applyFont="1" applyFill="1" applyBorder="1" applyAlignment="1">
      <alignment horizontal="left" vertical="justify"/>
    </xf>
    <xf numFmtId="0" fontId="5" fillId="0" borderId="1" xfId="0" quotePrefix="1" applyFont="1" applyFill="1" applyBorder="1" applyAlignment="1">
      <alignment horizontal="right" vertical="justify"/>
    </xf>
    <xf numFmtId="0" fontId="8" fillId="0" borderId="12" xfId="0" applyFont="1" applyFill="1" applyBorder="1" applyAlignment="1">
      <alignment vertical="justify"/>
    </xf>
    <xf numFmtId="49" fontId="5" fillId="0" borderId="4" xfId="0" applyNumberFormat="1" applyFont="1" applyFill="1" applyBorder="1" applyAlignment="1">
      <alignment vertical="justify"/>
    </xf>
    <xf numFmtId="49" fontId="3" fillId="0" borderId="4" xfId="0" applyNumberFormat="1" applyFont="1" applyFill="1" applyBorder="1" applyAlignment="1">
      <alignment vertical="top"/>
    </xf>
    <xf numFmtId="0" fontId="3" fillId="0" borderId="6" xfId="0" applyFont="1" applyBorder="1"/>
    <xf numFmtId="4" fontId="4" fillId="0" borderId="0" xfId="0" applyNumberFormat="1" applyFont="1"/>
    <xf numFmtId="0" fontId="100" fillId="0" borderId="13" xfId="0" applyFont="1" applyBorder="1" applyAlignment="1"/>
    <xf numFmtId="0" fontId="5" fillId="0" borderId="1" xfId="0" quotePrefix="1" applyFont="1" applyFill="1" applyBorder="1" applyAlignment="1">
      <alignment horizontal="left" vertical="justify"/>
    </xf>
    <xf numFmtId="0" fontId="17" fillId="0" borderId="13" xfId="0" applyFont="1" applyFill="1" applyBorder="1" applyAlignment="1">
      <alignment vertical="justify"/>
    </xf>
    <xf numFmtId="49" fontId="57" fillId="0" borderId="13" xfId="0" applyNumberFormat="1" applyFont="1" applyFill="1" applyBorder="1" applyAlignment="1">
      <alignment horizontal="right" vertical="justify"/>
    </xf>
    <xf numFmtId="49" fontId="3" fillId="0" borderId="13" xfId="0" applyNumberFormat="1" applyFont="1" applyFill="1" applyBorder="1" applyAlignment="1">
      <alignment vertical="top"/>
    </xf>
    <xf numFmtId="0" fontId="64" fillId="0" borderId="12" xfId="0" applyFont="1" applyFill="1" applyBorder="1" applyAlignment="1">
      <alignment vertical="justify"/>
    </xf>
    <xf numFmtId="43" fontId="19" fillId="0" borderId="1" xfId="1" applyFont="1" applyBorder="1"/>
    <xf numFmtId="43" fontId="14" fillId="0" borderId="0" xfId="1" applyFont="1"/>
    <xf numFmtId="0" fontId="6" fillId="0" borderId="13" xfId="0" applyFont="1" applyFill="1" applyBorder="1" applyAlignment="1">
      <alignment horizontal="left" vertical="justify"/>
    </xf>
    <xf numFmtId="0" fontId="6" fillId="0" borderId="12" xfId="0" applyFont="1" applyFill="1" applyBorder="1" applyAlignment="1">
      <alignment horizontal="left" vertical="justify"/>
    </xf>
    <xf numFmtId="49" fontId="5" fillId="0" borderId="2" xfId="0" applyNumberFormat="1" applyFont="1" applyFill="1" applyBorder="1" applyAlignment="1">
      <alignment horizontal="left" vertical="justify"/>
    </xf>
    <xf numFmtId="0" fontId="6" fillId="0" borderId="12" xfId="0" applyFont="1" applyFill="1" applyBorder="1" applyAlignment="1">
      <alignment horizontal="center" vertical="justify"/>
    </xf>
    <xf numFmtId="0" fontId="6" fillId="0" borderId="1" xfId="0" applyFont="1" applyFill="1" applyBorder="1" applyAlignment="1">
      <alignment horizontal="left" vertical="justify"/>
    </xf>
    <xf numFmtId="0" fontId="6" fillId="0" borderId="1" xfId="0" applyFont="1" applyFill="1" applyBorder="1" applyAlignment="1">
      <alignment horizontal="left" vertical="justify"/>
    </xf>
    <xf numFmtId="49" fontId="5" fillId="0" borderId="2" xfId="0" applyNumberFormat="1" applyFont="1" applyFill="1" applyBorder="1" applyAlignment="1">
      <alignment horizontal="left" vertical="justify"/>
    </xf>
    <xf numFmtId="49" fontId="17" fillId="0" borderId="13" xfId="0" applyNumberFormat="1" applyFont="1" applyFill="1" applyBorder="1" applyAlignment="1">
      <alignment vertical="justify"/>
    </xf>
    <xf numFmtId="0" fontId="64" fillId="0" borderId="13" xfId="0" applyFont="1" applyFill="1" applyBorder="1" applyAlignment="1">
      <alignment vertical="justify"/>
    </xf>
    <xf numFmtId="4" fontId="56" fillId="0" borderId="12" xfId="0" applyNumberFormat="1" applyFont="1" applyBorder="1"/>
    <xf numFmtId="43" fontId="6" fillId="0" borderId="1" xfId="0" applyNumberFormat="1" applyFont="1" applyFill="1" applyBorder="1" applyAlignment="1">
      <alignment horizontal="left" vertical="justify"/>
    </xf>
    <xf numFmtId="0" fontId="6" fillId="0" borderId="13" xfId="0" applyFont="1" applyFill="1" applyBorder="1" applyAlignment="1">
      <alignment horizontal="left" vertical="justify"/>
    </xf>
    <xf numFmtId="0" fontId="6" fillId="0" borderId="12" xfId="0" applyFont="1" applyFill="1" applyBorder="1" applyAlignment="1">
      <alignment horizontal="left" vertical="justify"/>
    </xf>
    <xf numFmtId="0" fontId="6" fillId="0" borderId="13" xfId="0" applyFont="1" applyFill="1" applyBorder="1" applyAlignment="1">
      <alignment horizontal="center" vertical="justify"/>
    </xf>
    <xf numFmtId="0" fontId="6" fillId="0" borderId="12" xfId="0" applyFont="1" applyFill="1" applyBorder="1" applyAlignment="1">
      <alignment horizontal="center" vertical="justify"/>
    </xf>
    <xf numFmtId="0" fontId="6" fillId="0" borderId="1" xfId="0" applyFont="1" applyFill="1" applyBorder="1" applyAlignment="1">
      <alignment horizontal="left" vertical="justify"/>
    </xf>
    <xf numFmtId="49" fontId="3" fillId="0" borderId="1" xfId="0" applyNumberFormat="1" applyFont="1" applyFill="1" applyBorder="1" applyAlignment="1">
      <alignment horizontal="left"/>
    </xf>
    <xf numFmtId="43" fontId="5" fillId="0" borderId="1" xfId="0" applyNumberFormat="1" applyFont="1" applyFill="1" applyBorder="1" applyAlignment="1">
      <alignment horizontal="left" vertical="justify"/>
    </xf>
    <xf numFmtId="0" fontId="6" fillId="0" borderId="13" xfId="0" applyFont="1" applyFill="1" applyBorder="1" applyAlignment="1">
      <alignment horizontal="center" vertical="justify"/>
    </xf>
    <xf numFmtId="0" fontId="6" fillId="0" borderId="12" xfId="0" applyFont="1" applyFill="1" applyBorder="1" applyAlignment="1">
      <alignment horizontal="center" vertical="justify"/>
    </xf>
    <xf numFmtId="0" fontId="6" fillId="0" borderId="2" xfId="0" applyFont="1" applyFill="1" applyBorder="1" applyAlignment="1">
      <alignment horizontal="left" vertical="justify"/>
    </xf>
    <xf numFmtId="0" fontId="6" fillId="0" borderId="13" xfId="0" applyFont="1" applyFill="1" applyBorder="1" applyAlignment="1">
      <alignment horizontal="left" vertical="justify"/>
    </xf>
    <xf numFmtId="0" fontId="6" fillId="0" borderId="12" xfId="0" applyFont="1" applyFill="1" applyBorder="1" applyAlignment="1">
      <alignment horizontal="left" vertical="justify"/>
    </xf>
    <xf numFmtId="49" fontId="6" fillId="0" borderId="2" xfId="0" applyNumberFormat="1" applyFont="1" applyFill="1" applyBorder="1" applyAlignment="1">
      <alignment horizontal="left" vertical="justify"/>
    </xf>
    <xf numFmtId="49" fontId="6" fillId="0" borderId="13" xfId="0" applyNumberFormat="1" applyFont="1" applyFill="1" applyBorder="1" applyAlignment="1">
      <alignment horizontal="left" vertical="justify"/>
    </xf>
    <xf numFmtId="0" fontId="8" fillId="0" borderId="13" xfId="0" applyFont="1" applyFill="1" applyBorder="1" applyAlignment="1">
      <alignment horizontal="center" vertical="justify"/>
    </xf>
    <xf numFmtId="0" fontId="6" fillId="0" borderId="2" xfId="0" applyFont="1" applyFill="1" applyBorder="1" applyAlignment="1">
      <alignment vertical="justify"/>
    </xf>
    <xf numFmtId="0" fontId="6" fillId="0" borderId="13" xfId="0" applyFont="1" applyFill="1" applyBorder="1" applyAlignment="1">
      <alignment vertical="justify"/>
    </xf>
    <xf numFmtId="0" fontId="6" fillId="0" borderId="12" xfId="0" applyFont="1" applyFill="1" applyBorder="1" applyAlignment="1">
      <alignment vertical="justify"/>
    </xf>
    <xf numFmtId="0" fontId="8" fillId="0" borderId="2" xfId="0" applyFont="1" applyFill="1" applyBorder="1" applyAlignment="1">
      <alignment horizontal="left" vertical="justify"/>
    </xf>
    <xf numFmtId="0" fontId="8" fillId="0" borderId="13" xfId="0" applyFont="1" applyFill="1" applyBorder="1" applyAlignment="1">
      <alignment horizontal="left" vertical="justify"/>
    </xf>
    <xf numFmtId="0" fontId="8" fillId="0" borderId="1" xfId="0" applyFont="1" applyFill="1" applyBorder="1" applyAlignment="1">
      <alignment horizontal="left" vertical="justify"/>
    </xf>
    <xf numFmtId="0" fontId="8" fillId="0" borderId="2" xfId="0" applyFont="1" applyFill="1" applyBorder="1" applyAlignment="1">
      <alignment horizontal="center" vertical="justify"/>
    </xf>
    <xf numFmtId="0" fontId="6" fillId="0" borderId="5" xfId="0" applyFont="1" applyFill="1" applyBorder="1" applyAlignment="1">
      <alignment horizontal="left" vertical="justify"/>
    </xf>
    <xf numFmtId="0" fontId="6" fillId="0" borderId="1" xfId="0" applyFont="1" applyFill="1" applyBorder="1" applyAlignment="1">
      <alignment horizontal="left" vertical="justify"/>
    </xf>
    <xf numFmtId="0" fontId="6" fillId="0" borderId="1" xfId="0" applyFont="1" applyFill="1" applyBorder="1" applyAlignment="1">
      <alignment vertical="justify"/>
    </xf>
    <xf numFmtId="0" fontId="6" fillId="0" borderId="4" xfId="0" applyFont="1" applyFill="1" applyBorder="1" applyAlignment="1">
      <alignment horizontal="left" vertical="justify"/>
    </xf>
    <xf numFmtId="49" fontId="6" fillId="0" borderId="1" xfId="0" applyNumberFormat="1" applyFont="1" applyFill="1" applyBorder="1" applyAlignment="1">
      <alignment horizontal="left" vertical="justify"/>
    </xf>
    <xf numFmtId="0" fontId="6" fillId="0" borderId="1" xfId="0" applyFont="1" applyFill="1" applyBorder="1" applyAlignment="1">
      <alignment horizontal="left" vertical="justify"/>
    </xf>
    <xf numFmtId="0" fontId="2" fillId="0" borderId="0" xfId="0" applyFont="1"/>
    <xf numFmtId="49" fontId="2" fillId="0" borderId="0" xfId="0" applyNumberFormat="1" applyFont="1" applyBorder="1" applyAlignment="1">
      <alignment horizontal="center"/>
    </xf>
    <xf numFmtId="0" fontId="2" fillId="0" borderId="6" xfId="0" applyFont="1" applyBorder="1"/>
    <xf numFmtId="16" fontId="2" fillId="0" borderId="0" xfId="0" applyNumberFormat="1" applyFont="1" applyBorder="1"/>
    <xf numFmtId="0" fontId="2" fillId="0" borderId="0" xfId="0" applyFont="1" applyBorder="1"/>
    <xf numFmtId="0" fontId="9" fillId="0" borderId="1" xfId="0" applyFont="1" applyFill="1" applyBorder="1" applyAlignment="1">
      <alignment vertical="top"/>
    </xf>
    <xf numFmtId="0" fontId="9" fillId="0" borderId="4" xfId="0" applyFont="1" applyFill="1" applyBorder="1" applyAlignment="1">
      <alignment horizontal="right" vertical="justify"/>
    </xf>
    <xf numFmtId="49" fontId="9" fillId="0" borderId="4" xfId="0" applyNumberFormat="1" applyFont="1" applyFill="1" applyBorder="1" applyAlignment="1">
      <alignment horizontal="right" vertical="justify"/>
    </xf>
    <xf numFmtId="43" fontId="3" fillId="0" borderId="1" xfId="1" applyFont="1" applyBorder="1"/>
    <xf numFmtId="4" fontId="2" fillId="0" borderId="1" xfId="0" applyNumberFormat="1" applyFont="1" applyBorder="1"/>
    <xf numFmtId="0" fontId="5" fillId="0" borderId="4" xfId="0" applyFont="1" applyFill="1" applyBorder="1" applyAlignment="1">
      <alignment horizontal="right" vertical="justify"/>
    </xf>
    <xf numFmtId="49" fontId="3" fillId="0" borderId="4" xfId="0" applyNumberFormat="1" applyFont="1" applyFill="1" applyBorder="1"/>
    <xf numFmtId="0" fontId="5" fillId="0" borderId="4" xfId="0" applyFont="1" applyFill="1" applyBorder="1" applyAlignment="1">
      <alignment vertical="justify"/>
    </xf>
    <xf numFmtId="0" fontId="5" fillId="0" borderId="9" xfId="0" applyFont="1" applyFill="1" applyBorder="1" applyAlignment="1">
      <alignment vertical="justify"/>
    </xf>
    <xf numFmtId="4" fontId="5" fillId="0" borderId="12" xfId="0" applyNumberFormat="1" applyFont="1" applyBorder="1"/>
    <xf numFmtId="4" fontId="6" fillId="0" borderId="12" xfId="0" applyNumberFormat="1" applyFont="1" applyFill="1" applyBorder="1" applyAlignment="1">
      <alignment vertical="justify"/>
    </xf>
    <xf numFmtId="0" fontId="5" fillId="0" borderId="5" xfId="0" applyFont="1" applyFill="1" applyBorder="1" applyAlignment="1">
      <alignment horizontal="left" vertical="justify"/>
    </xf>
    <xf numFmtId="0" fontId="3" fillId="0" borderId="5" xfId="0" applyFont="1" applyBorder="1"/>
    <xf numFmtId="0" fontId="3" fillId="0" borderId="5" xfId="0" quotePrefix="1" applyFont="1" applyBorder="1"/>
    <xf numFmtId="0" fontId="5" fillId="0" borderId="5" xfId="0" applyFont="1" applyFill="1" applyBorder="1" applyAlignment="1">
      <alignment horizontal="right" vertical="justify"/>
    </xf>
    <xf numFmtId="0" fontId="100" fillId="0" borderId="14" xfId="0" applyFont="1" applyBorder="1" applyAlignment="1"/>
    <xf numFmtId="0" fontId="2" fillId="0" borderId="13" xfId="0" applyFont="1" applyBorder="1" applyAlignment="1"/>
    <xf numFmtId="0" fontId="2" fillId="0" borderId="12" xfId="0" applyFont="1" applyBorder="1" applyAlignment="1"/>
    <xf numFmtId="0" fontId="3" fillId="0" borderId="0" xfId="0" applyFont="1" applyBorder="1" applyAlignment="1">
      <alignment horizontal="left"/>
    </xf>
    <xf numFmtId="0" fontId="102" fillId="0" borderId="0" xfId="0" applyFont="1"/>
    <xf numFmtId="4" fontId="3" fillId="0" borderId="1" xfId="0" applyNumberFormat="1" applyFont="1" applyFill="1" applyBorder="1" applyAlignment="1"/>
    <xf numFmtId="4" fontId="3" fillId="0" borderId="1" xfId="0" applyNumberFormat="1" applyFont="1" applyFill="1" applyBorder="1"/>
    <xf numFmtId="0" fontId="29" fillId="0" borderId="2" xfId="0" applyFont="1" applyBorder="1" applyAlignment="1">
      <alignment horizontal="center"/>
    </xf>
    <xf numFmtId="0" fontId="29" fillId="0" borderId="13" xfId="0" applyFont="1" applyBorder="1" applyAlignment="1">
      <alignment horizontal="center"/>
    </xf>
    <xf numFmtId="0" fontId="29" fillId="0" borderId="12" xfId="0" applyFont="1" applyBorder="1" applyAlignment="1">
      <alignment horizontal="center"/>
    </xf>
    <xf numFmtId="0" fontId="4" fillId="0" borderId="0" xfId="0" applyFont="1" applyAlignment="1">
      <alignment horizontal="left" vertical="justify"/>
    </xf>
    <xf numFmtId="4" fontId="3" fillId="0" borderId="1" xfId="1" applyNumberFormat="1" applyFont="1" applyFill="1" applyBorder="1" applyAlignment="1">
      <alignment horizontal="right" vertical="justify"/>
    </xf>
    <xf numFmtId="0" fontId="4" fillId="0" borderId="10" xfId="0" applyFont="1" applyBorder="1" applyAlignment="1">
      <alignment horizontal="left" vertical="center"/>
    </xf>
    <xf numFmtId="0" fontId="3" fillId="0" borderId="1" xfId="0" applyFont="1" applyFill="1" applyBorder="1" applyAlignment="1">
      <alignment horizontal="center" vertical="justify"/>
    </xf>
    <xf numFmtId="4" fontId="3" fillId="0" borderId="2" xfId="1" applyNumberFormat="1" applyFont="1" applyFill="1" applyBorder="1" applyAlignment="1">
      <alignment horizontal="right" vertical="justify"/>
    </xf>
    <xf numFmtId="4" fontId="3" fillId="0" borderId="12" xfId="1" applyNumberFormat="1" applyFont="1" applyFill="1" applyBorder="1" applyAlignment="1">
      <alignment horizontal="right" vertical="justify"/>
    </xf>
    <xf numFmtId="4" fontId="3" fillId="0" borderId="2" xfId="0" applyNumberFormat="1" applyFont="1" applyBorder="1" applyAlignment="1">
      <alignment horizontal="right"/>
    </xf>
    <xf numFmtId="0" fontId="3" fillId="0" borderId="12" xfId="0" applyFont="1" applyBorder="1" applyAlignment="1">
      <alignment horizontal="right"/>
    </xf>
    <xf numFmtId="0" fontId="3" fillId="0" borderId="6" xfId="0" applyFont="1" applyFill="1" applyBorder="1" applyAlignment="1">
      <alignment horizontal="center" vertical="justify"/>
    </xf>
    <xf numFmtId="0" fontId="3" fillId="0" borderId="9" xfId="0" applyFont="1" applyFill="1" applyBorder="1" applyAlignment="1">
      <alignment horizontal="center" vertical="justify"/>
    </xf>
    <xf numFmtId="0" fontId="3" fillId="0" borderId="8" xfId="0" applyFont="1" applyFill="1" applyBorder="1" applyAlignment="1">
      <alignment horizontal="center" vertical="justify"/>
    </xf>
    <xf numFmtId="0" fontId="3" fillId="0" borderId="7" xfId="0" applyFont="1" applyFill="1" applyBorder="1" applyAlignment="1">
      <alignment horizontal="center" vertical="justify"/>
    </xf>
    <xf numFmtId="0" fontId="3" fillId="0" borderId="10" xfId="0" applyFont="1" applyFill="1" applyBorder="1" applyAlignment="1">
      <alignment horizontal="center" vertical="justify"/>
    </xf>
    <xf numFmtId="0" fontId="3" fillId="0" borderId="11" xfId="0" applyFont="1" applyFill="1" applyBorder="1" applyAlignment="1">
      <alignment horizontal="center" vertical="justify"/>
    </xf>
    <xf numFmtId="4" fontId="4" fillId="0" borderId="1" xfId="1" applyNumberFormat="1" applyFont="1" applyFill="1" applyBorder="1" applyAlignment="1">
      <alignment horizontal="right" vertical="justify"/>
    </xf>
    <xf numFmtId="4" fontId="56" fillId="0" borderId="1" xfId="1" applyNumberFormat="1" applyFont="1" applyFill="1" applyBorder="1" applyAlignment="1">
      <alignment horizontal="right" vertical="justify"/>
    </xf>
    <xf numFmtId="4" fontId="3" fillId="0" borderId="1" xfId="1" quotePrefix="1" applyNumberFormat="1" applyFont="1" applyFill="1" applyBorder="1" applyAlignment="1">
      <alignment horizontal="right" vertical="justify"/>
    </xf>
    <xf numFmtId="4" fontId="3" fillId="0" borderId="0" xfId="1" applyNumberFormat="1" applyFont="1" applyFill="1" applyBorder="1" applyAlignment="1">
      <alignment horizontal="right" vertical="justify"/>
    </xf>
    <xf numFmtId="0" fontId="3" fillId="0" borderId="2" xfId="0" applyFont="1" applyBorder="1" applyAlignment="1">
      <alignment horizontal="center" vertical="justify"/>
    </xf>
    <xf numFmtId="0" fontId="3" fillId="0" borderId="13" xfId="0" applyFont="1" applyBorder="1" applyAlignment="1">
      <alignment horizontal="center" vertical="justify"/>
    </xf>
    <xf numFmtId="0" fontId="3" fillId="0" borderId="12" xfId="0" applyFont="1" applyBorder="1" applyAlignment="1">
      <alignment horizontal="center" vertical="justify"/>
    </xf>
    <xf numFmtId="0" fontId="3" fillId="0" borderId="10" xfId="0" applyFont="1" applyBorder="1" applyAlignment="1">
      <alignment vertical="justify"/>
    </xf>
    <xf numFmtId="0" fontId="3" fillId="0" borderId="10" xfId="0" applyFont="1" applyBorder="1" applyAlignment="1">
      <alignment horizontal="left" vertical="justify"/>
    </xf>
    <xf numFmtId="0" fontId="0" fillId="0" borderId="0" xfId="0" applyAlignment="1">
      <alignment horizontal="left" vertical="justify"/>
    </xf>
    <xf numFmtId="0" fontId="8" fillId="0" borderId="2" xfId="0" applyFont="1" applyBorder="1" applyAlignment="1">
      <alignment horizontal="center" vertical="justify"/>
    </xf>
    <xf numFmtId="0" fontId="8" fillId="0" borderId="12" xfId="0" applyFont="1" applyBorder="1" applyAlignment="1">
      <alignment horizontal="center" vertical="justify"/>
    </xf>
    <xf numFmtId="0" fontId="5" fillId="0" borderId="0" xfId="0" applyFont="1" applyBorder="1" applyAlignment="1">
      <alignment horizontal="center"/>
    </xf>
    <xf numFmtId="0" fontId="5" fillId="0" borderId="1" xfId="0" applyFont="1" applyFill="1" applyBorder="1" applyAlignment="1">
      <alignment horizont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justify"/>
    </xf>
    <xf numFmtId="0" fontId="5" fillId="0" borderId="1" xfId="0" applyFont="1" applyBorder="1" applyAlignment="1">
      <alignment horizontal="right"/>
    </xf>
    <xf numFmtId="0" fontId="0" fillId="0" borderId="1" xfId="0" applyBorder="1" applyAlignment="1"/>
    <xf numFmtId="0" fontId="5" fillId="0" borderId="1" xfId="0" applyFont="1" applyBorder="1" applyAlignment="1">
      <alignment vertical="justify"/>
    </xf>
    <xf numFmtId="0" fontId="5" fillId="0" borderId="7" xfId="0" applyFont="1" applyBorder="1" applyAlignment="1">
      <alignment horizontal="center" vertical="justify"/>
    </xf>
    <xf numFmtId="0" fontId="5" fillId="0" borderId="10" xfId="0" applyFont="1" applyBorder="1" applyAlignment="1">
      <alignment horizontal="center" vertical="justify"/>
    </xf>
    <xf numFmtId="0" fontId="3" fillId="0" borderId="10" xfId="0" applyFont="1" applyBorder="1" applyAlignment="1">
      <alignment horizontal="center"/>
    </xf>
    <xf numFmtId="0" fontId="6" fillId="0" borderId="1" xfId="0" applyFont="1" applyBorder="1" applyAlignment="1">
      <alignment horizontal="left" vertical="justify"/>
    </xf>
    <xf numFmtId="0" fontId="6" fillId="0" borderId="2" xfId="0" applyFont="1" applyBorder="1" applyAlignment="1">
      <alignment horizontal="left"/>
    </xf>
    <xf numFmtId="0" fontId="6" fillId="0" borderId="12" xfId="0" applyFont="1" applyBorder="1" applyAlignment="1">
      <alignment horizontal="left"/>
    </xf>
    <xf numFmtId="0" fontId="6" fillId="0" borderId="1" xfId="0" applyFont="1" applyBorder="1" applyAlignment="1">
      <alignment horizontal="left"/>
    </xf>
    <xf numFmtId="0" fontId="5" fillId="0" borderId="1" xfId="0" applyFont="1" applyBorder="1" applyAlignment="1">
      <alignment horizontal="center"/>
    </xf>
    <xf numFmtId="0" fontId="81" fillId="0" borderId="0" xfId="0" applyFont="1" applyAlignment="1">
      <alignment horizontal="center"/>
    </xf>
    <xf numFmtId="0" fontId="69" fillId="0" borderId="0" xfId="0" applyFont="1" applyAlignment="1">
      <alignment horizontal="center"/>
    </xf>
    <xf numFmtId="0" fontId="67" fillId="0" borderId="4" xfId="0" applyFont="1" applyBorder="1" applyAlignment="1">
      <alignment horizontal="center" vertical="center" wrapText="1"/>
    </xf>
    <xf numFmtId="0" fontId="67" fillId="0" borderId="5" xfId="0" applyFont="1" applyBorder="1" applyAlignment="1">
      <alignment horizontal="center" vertical="center" wrapText="1"/>
    </xf>
    <xf numFmtId="0" fontId="67" fillId="0" borderId="2" xfId="0" applyFont="1" applyBorder="1" applyAlignment="1">
      <alignment horizontal="center" vertical="top" wrapText="1"/>
    </xf>
    <xf numFmtId="0" fontId="67" fillId="0" borderId="12" xfId="0" applyFont="1" applyBorder="1" applyAlignment="1">
      <alignment horizontal="center" vertical="top" wrapText="1"/>
    </xf>
    <xf numFmtId="0" fontId="6" fillId="0" borderId="2" xfId="0" applyFont="1" applyFill="1" applyBorder="1" applyAlignment="1">
      <alignment horizontal="center" vertical="justify"/>
    </xf>
    <xf numFmtId="0" fontId="6" fillId="0" borderId="13" xfId="0" applyFont="1" applyFill="1" applyBorder="1" applyAlignment="1">
      <alignment horizontal="center" vertical="justify"/>
    </xf>
    <xf numFmtId="0" fontId="6" fillId="0" borderId="12" xfId="0" applyFont="1" applyFill="1" applyBorder="1" applyAlignment="1">
      <alignment horizontal="center" vertical="justify"/>
    </xf>
    <xf numFmtId="0" fontId="6" fillId="0" borderId="7" xfId="0" applyFont="1" applyFill="1" applyBorder="1" applyAlignment="1">
      <alignment horizontal="center" vertical="justify"/>
    </xf>
    <xf numFmtId="0" fontId="6" fillId="0" borderId="10" xfId="0" applyFont="1" applyFill="1" applyBorder="1" applyAlignment="1">
      <alignment horizontal="center" vertical="justify"/>
    </xf>
    <xf numFmtId="0" fontId="6" fillId="0" borderId="11" xfId="0" applyFont="1" applyFill="1" applyBorder="1" applyAlignment="1">
      <alignment horizontal="center" vertical="justify"/>
    </xf>
    <xf numFmtId="0" fontId="6" fillId="0" borderId="13" xfId="0" applyFont="1" applyFill="1" applyBorder="1" applyAlignment="1">
      <alignment horizontal="left" vertical="justify"/>
    </xf>
    <xf numFmtId="0" fontId="6" fillId="0" borderId="12" xfId="0" applyFont="1" applyFill="1" applyBorder="1" applyAlignment="1">
      <alignment horizontal="left" vertical="justify"/>
    </xf>
    <xf numFmtId="0" fontId="6" fillId="0" borderId="1" xfId="0" applyFont="1" applyFill="1" applyBorder="1" applyAlignment="1">
      <alignment vertical="justify"/>
    </xf>
    <xf numFmtId="49" fontId="6" fillId="0" borderId="2" xfId="0" applyNumberFormat="1" applyFont="1" applyFill="1" applyBorder="1" applyAlignment="1">
      <alignment horizontal="center" vertical="justify"/>
    </xf>
    <xf numFmtId="49" fontId="6" fillId="0" borderId="13" xfId="0" applyNumberFormat="1" applyFont="1" applyFill="1" applyBorder="1" applyAlignment="1">
      <alignment horizontal="center" vertical="justify"/>
    </xf>
    <xf numFmtId="49" fontId="6" fillId="0" borderId="12" xfId="0" applyNumberFormat="1" applyFont="1" applyFill="1" applyBorder="1" applyAlignment="1">
      <alignment horizontal="center" vertical="justify"/>
    </xf>
    <xf numFmtId="0" fontId="6" fillId="0" borderId="2" xfId="0" applyFont="1" applyFill="1" applyBorder="1" applyAlignment="1">
      <alignment horizontal="left" vertical="justify"/>
    </xf>
    <xf numFmtId="49" fontId="101" fillId="0" borderId="2" xfId="0" applyNumberFormat="1" applyFont="1" applyFill="1" applyBorder="1" applyAlignment="1">
      <alignment horizontal="center" vertical="justify"/>
    </xf>
    <xf numFmtId="49" fontId="101" fillId="0" borderId="13" xfId="0" applyNumberFormat="1" applyFont="1" applyFill="1" applyBorder="1" applyAlignment="1">
      <alignment horizontal="center" vertical="justify"/>
    </xf>
    <xf numFmtId="49" fontId="101" fillId="0" borderId="12" xfId="0" applyNumberFormat="1" applyFont="1" applyFill="1" applyBorder="1" applyAlignment="1">
      <alignment horizontal="center" vertical="justify"/>
    </xf>
    <xf numFmtId="49" fontId="57" fillId="0" borderId="2" xfId="0" applyNumberFormat="1" applyFont="1" applyFill="1" applyBorder="1" applyAlignment="1">
      <alignment horizontal="center" vertical="justify"/>
    </xf>
    <xf numFmtId="49" fontId="57" fillId="0" borderId="13" xfId="0" applyNumberFormat="1" applyFont="1" applyFill="1" applyBorder="1" applyAlignment="1">
      <alignment horizontal="center" vertical="justify"/>
    </xf>
    <xf numFmtId="49" fontId="57" fillId="0" borderId="12" xfId="0" applyNumberFormat="1" applyFont="1" applyFill="1" applyBorder="1" applyAlignment="1">
      <alignment horizontal="center" vertical="justify"/>
    </xf>
    <xf numFmtId="0" fontId="6" fillId="0" borderId="6" xfId="0" applyFont="1" applyFill="1" applyBorder="1" applyAlignment="1">
      <alignment horizontal="center" vertical="justify"/>
    </xf>
    <xf numFmtId="0" fontId="6" fillId="0" borderId="9" xfId="0" applyFont="1" applyFill="1" applyBorder="1" applyAlignment="1">
      <alignment horizontal="center" vertical="justify"/>
    </xf>
    <xf numFmtId="0" fontId="8" fillId="0" borderId="2" xfId="0" applyFont="1" applyFill="1" applyBorder="1" applyAlignment="1">
      <alignment horizontal="left" vertical="justify"/>
    </xf>
    <xf numFmtId="0" fontId="8" fillId="0" borderId="13" xfId="0" applyFont="1" applyFill="1" applyBorder="1" applyAlignment="1">
      <alignment horizontal="left" vertical="justify"/>
    </xf>
    <xf numFmtId="0" fontId="8" fillId="0" borderId="12" xfId="0" applyFont="1" applyFill="1" applyBorder="1" applyAlignment="1">
      <alignment horizontal="left" vertical="justify"/>
    </xf>
    <xf numFmtId="49" fontId="6" fillId="0" borderId="2" xfId="0" applyNumberFormat="1" applyFont="1" applyFill="1" applyBorder="1" applyAlignment="1">
      <alignment horizontal="left" vertical="justify"/>
    </xf>
    <xf numFmtId="49" fontId="6" fillId="0" borderId="13" xfId="0" applyNumberFormat="1" applyFont="1" applyFill="1" applyBorder="1" applyAlignment="1">
      <alignment horizontal="left" vertical="justify"/>
    </xf>
    <xf numFmtId="49" fontId="6" fillId="0" borderId="12" xfId="0" applyNumberFormat="1" applyFont="1" applyFill="1" applyBorder="1" applyAlignment="1">
      <alignment horizontal="left" vertical="justify"/>
    </xf>
    <xf numFmtId="0" fontId="8" fillId="0" borderId="2" xfId="0" applyFont="1" applyFill="1" applyBorder="1" applyAlignment="1">
      <alignment horizontal="center" vertical="justify"/>
    </xf>
    <xf numFmtId="0" fontId="8" fillId="0" borderId="13" xfId="0" applyFont="1" applyFill="1" applyBorder="1" applyAlignment="1">
      <alignment horizontal="center" vertical="justify"/>
    </xf>
    <xf numFmtId="0" fontId="6" fillId="0" borderId="2" xfId="0" applyFont="1" applyFill="1" applyBorder="1" applyAlignment="1">
      <alignment vertical="justify"/>
    </xf>
    <xf numFmtId="0" fontId="6" fillId="0" borderId="13" xfId="0" applyFont="1" applyFill="1" applyBorder="1" applyAlignment="1">
      <alignment vertical="justify"/>
    </xf>
    <xf numFmtId="0" fontId="6" fillId="0" borderId="12" xfId="0" applyFont="1" applyFill="1" applyBorder="1" applyAlignment="1">
      <alignment vertical="justify"/>
    </xf>
    <xf numFmtId="0" fontId="6" fillId="0" borderId="4" xfId="0" applyFont="1" applyFill="1" applyBorder="1" applyAlignment="1">
      <alignment horizontal="left" vertical="justify"/>
    </xf>
    <xf numFmtId="0" fontId="6" fillId="0" borderId="1" xfId="0" applyFont="1" applyFill="1" applyBorder="1" applyAlignment="1">
      <alignment horizontal="left" vertical="justify"/>
    </xf>
    <xf numFmtId="0" fontId="5" fillId="0" borderId="1" xfId="0" applyFont="1" applyFill="1" applyBorder="1" applyAlignment="1">
      <alignment vertical="justify" textRotation="90"/>
    </xf>
    <xf numFmtId="0" fontId="10" fillId="0" borderId="1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left" vertical="justify"/>
    </xf>
    <xf numFmtId="0" fontId="5" fillId="0" borderId="4" xfId="0" applyFont="1" applyFill="1" applyBorder="1" applyAlignment="1">
      <alignment horizontal="center" vertical="justify" textRotation="90"/>
    </xf>
    <xf numFmtId="0" fontId="5" fillId="0" borderId="5" xfId="0" applyFont="1" applyFill="1" applyBorder="1" applyAlignment="1">
      <alignment horizontal="center" vertical="justify" textRotation="90"/>
    </xf>
    <xf numFmtId="0" fontId="12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justify"/>
    </xf>
    <xf numFmtId="0" fontId="36" fillId="0" borderId="0" xfId="0" applyFont="1" applyBorder="1" applyAlignment="1">
      <alignment horizontal="center"/>
    </xf>
    <xf numFmtId="0" fontId="8" fillId="0" borderId="12" xfId="0" applyFont="1" applyFill="1" applyBorder="1" applyAlignment="1">
      <alignment horizontal="center" vertical="justify"/>
    </xf>
    <xf numFmtId="0" fontId="5" fillId="0" borderId="13" xfId="0" applyFont="1" applyFill="1" applyBorder="1" applyAlignment="1">
      <alignment horizontal="left" vertical="justify"/>
    </xf>
    <xf numFmtId="0" fontId="5" fillId="0" borderId="12" xfId="0" applyFont="1" applyFill="1" applyBorder="1" applyAlignment="1">
      <alignment horizontal="left" vertical="justify"/>
    </xf>
    <xf numFmtId="0" fontId="5" fillId="0" borderId="2" xfId="0" applyFont="1" applyFill="1" applyBorder="1" applyAlignment="1">
      <alignment horizontal="center" vertical="justify"/>
    </xf>
    <xf numFmtId="0" fontId="5" fillId="0" borderId="13" xfId="0" applyFont="1" applyFill="1" applyBorder="1" applyAlignment="1">
      <alignment horizontal="center" vertical="justify"/>
    </xf>
    <xf numFmtId="0" fontId="5" fillId="0" borderId="12" xfId="0" applyFont="1" applyFill="1" applyBorder="1" applyAlignment="1">
      <alignment horizontal="center" vertical="justify"/>
    </xf>
    <xf numFmtId="0" fontId="6" fillId="0" borderId="0" xfId="0" applyFont="1" applyFill="1" applyBorder="1" applyAlignment="1">
      <alignment horizontal="center" vertical="justify"/>
    </xf>
    <xf numFmtId="0" fontId="100" fillId="0" borderId="13" xfId="0" applyFont="1" applyBorder="1" applyAlignment="1">
      <alignment horizontal="left" vertical="justify"/>
    </xf>
    <xf numFmtId="0" fontId="22" fillId="0" borderId="9" xfId="0" applyFont="1" applyFill="1" applyBorder="1" applyAlignment="1">
      <alignment horizontal="left" vertical="justify"/>
    </xf>
    <xf numFmtId="0" fontId="22" fillId="0" borderId="8" xfId="0" applyFont="1" applyFill="1" applyBorder="1" applyAlignment="1">
      <alignment horizontal="left" vertical="justify"/>
    </xf>
    <xf numFmtId="0" fontId="8" fillId="0" borderId="4" xfId="0" applyFont="1" applyFill="1" applyBorder="1" applyAlignment="1">
      <alignment horizontal="center" vertical="justify"/>
    </xf>
    <xf numFmtId="0" fontId="8" fillId="0" borderId="5" xfId="0" applyFont="1" applyFill="1" applyBorder="1" applyAlignment="1">
      <alignment horizontal="center" vertical="justify"/>
    </xf>
    <xf numFmtId="0" fontId="8" fillId="0" borderId="4" xfId="0" applyFont="1" applyFill="1" applyBorder="1" applyAlignment="1">
      <alignment horizontal="center" vertical="center"/>
    </xf>
    <xf numFmtId="0" fontId="8" fillId="0" borderId="5" xfId="0" applyFont="1" applyFill="1" applyBorder="1" applyAlignment="1">
      <alignment horizontal="center" vertical="center"/>
    </xf>
    <xf numFmtId="0" fontId="22" fillId="0" borderId="13" xfId="0" applyFont="1" applyFill="1" applyBorder="1" applyAlignment="1">
      <alignment horizontal="left" vertical="justify"/>
    </xf>
    <xf numFmtId="0" fontId="5" fillId="0" borderId="2" xfId="0" applyFont="1" applyFill="1" applyBorder="1" applyAlignment="1">
      <alignment horizontal="left" vertical="justify"/>
    </xf>
    <xf numFmtId="0" fontId="18" fillId="0" borderId="1" xfId="0" applyFont="1" applyBorder="1" applyAlignment="1">
      <alignment vertical="justify"/>
    </xf>
    <xf numFmtId="49" fontId="6" fillId="0" borderId="1" xfId="0" applyNumberFormat="1" applyFont="1" applyFill="1" applyBorder="1" applyAlignment="1">
      <alignment horizontal="left" vertical="justify"/>
    </xf>
    <xf numFmtId="0" fontId="36" fillId="0" borderId="1" xfId="0" applyFont="1" applyBorder="1" applyAlignment="1">
      <alignment horizontal="center"/>
    </xf>
    <xf numFmtId="0" fontId="6" fillId="0" borderId="1" xfId="0" applyFont="1" applyFill="1" applyBorder="1" applyAlignment="1">
      <alignment horizontal="center" vertical="justify"/>
    </xf>
    <xf numFmtId="0" fontId="8" fillId="0" borderId="0" xfId="0" applyFont="1" applyFill="1" applyBorder="1" applyAlignment="1">
      <alignment horizontal="left" vertical="justify"/>
    </xf>
    <xf numFmtId="0" fontId="18" fillId="0" borderId="0" xfId="0" applyFont="1" applyBorder="1" applyAlignment="1">
      <alignment vertical="justify"/>
    </xf>
    <xf numFmtId="0" fontId="22" fillId="0" borderId="1" xfId="0" applyFont="1" applyFill="1" applyBorder="1" applyAlignment="1">
      <alignment horizontal="left" vertical="justify"/>
    </xf>
    <xf numFmtId="0" fontId="41" fillId="0" borderId="1" xfId="0" applyFont="1" applyFill="1" applyBorder="1" applyAlignment="1">
      <alignment horizontal="center" vertical="justify"/>
    </xf>
    <xf numFmtId="0" fontId="75" fillId="0" borderId="1" xfId="0" applyFont="1" applyBorder="1" applyAlignment="1">
      <alignment horizontal="center"/>
    </xf>
  </cellXfs>
  <cellStyles count="7">
    <cellStyle name="Comma" xfId="1" builtinId="3"/>
    <cellStyle name="Comma 2" xfId="5"/>
    <cellStyle name="Normal" xfId="0" builtinId="0"/>
    <cellStyle name="Normal 2" xfId="2"/>
    <cellStyle name="Normal 2 2" xfId="6"/>
    <cellStyle name="Normal 3" xfId="4"/>
    <cellStyle name="Normal 4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2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&#1073;&#1091;&#1119;&#1077;&#1090;%202014%20-&#1087;&#1086;&#1089;&#1083;&#1077;%20&#1088;&#1077;&#1073;&#1072;&#1083;&#1072;&#1085;&#1089;&#1072;%20-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budzet%2020104\fin%20pl%202014\vrtic\vrtic%20izm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приходи по иѕворима"/>
      <sheetName val="РАЧУН ПРИХОДА И ПРИМАЊА"/>
      <sheetName val="ПРИХОДИ "/>
      <sheetName val="ИЗДАЦИ БУЏЕТА ПО НАМЕНАМА"/>
      <sheetName val="упоредни планови расоди и издац"/>
      <sheetName val="ПЛАН РАСХ. ИНД.КОР."/>
      <sheetName val="капитални издаци"/>
      <sheetName val="Sheet1"/>
      <sheetName val="број запослених"/>
      <sheetName val="маса зарада"/>
      <sheetName val="Plan rash.po glavama"/>
      <sheetName val="plan rashoda po funkcijama"/>
      <sheetName val="Plan rashoda po izvorima"/>
      <sheetName val="Sheet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>
        <row r="102">
          <cell r="G102">
            <v>0</v>
          </cell>
        </row>
      </sheetData>
      <sheetData sheetId="11" refreshError="1"/>
      <sheetData sheetId="12" refreshError="1"/>
      <sheetData sheetId="13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/>
      <sheetData sheetId="1"/>
      <sheetData sheetId="2">
        <row r="16">
          <cell r="N16">
            <v>10000</v>
          </cell>
        </row>
        <row r="17">
          <cell r="N17">
            <v>300000</v>
          </cell>
        </row>
        <row r="18">
          <cell r="N18">
            <v>1490000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100"/>
  <sheetViews>
    <sheetView topLeftCell="A19" workbookViewId="0">
      <selection activeCell="F41" sqref="F41"/>
    </sheetView>
  </sheetViews>
  <sheetFormatPr defaultRowHeight="12.75"/>
  <cols>
    <col min="1" max="1" width="10.5703125" customWidth="1"/>
    <col min="2" max="2" width="19.28515625" customWidth="1"/>
    <col min="3" max="3" width="13.5703125" customWidth="1"/>
    <col min="4" max="4" width="12.140625" customWidth="1"/>
    <col min="5" max="5" width="12.5703125" customWidth="1"/>
    <col min="6" max="6" width="10.7109375" customWidth="1"/>
    <col min="7" max="7" width="12.5703125" customWidth="1"/>
    <col min="8" max="8" width="13.5703125" customWidth="1"/>
    <col min="9" max="9" width="12.42578125" customWidth="1"/>
    <col min="10" max="10" width="13" customWidth="1"/>
    <col min="11" max="11" width="12.7109375" customWidth="1"/>
    <col min="12" max="12" width="14" customWidth="1"/>
    <col min="13" max="13" width="15.28515625" customWidth="1"/>
    <col min="14" max="14" width="18.7109375" customWidth="1"/>
  </cols>
  <sheetData>
    <row r="1" spans="1:13">
      <c r="A1" s="297"/>
      <c r="B1" s="668" t="s">
        <v>830</v>
      </c>
      <c r="C1" s="669"/>
      <c r="D1" s="669"/>
      <c r="E1" s="669"/>
      <c r="F1" s="669"/>
      <c r="G1" s="669"/>
      <c r="H1" s="669"/>
      <c r="I1" s="669"/>
      <c r="J1" s="669"/>
      <c r="K1" s="669"/>
      <c r="L1" s="670"/>
    </row>
    <row r="2" spans="1:13">
      <c r="A2" s="297"/>
      <c r="B2" s="297"/>
      <c r="C2" s="297"/>
      <c r="D2" s="297"/>
      <c r="E2" s="297"/>
      <c r="F2" s="299"/>
      <c r="G2" s="299"/>
      <c r="H2" s="299"/>
      <c r="I2" s="299"/>
      <c r="J2" s="299"/>
      <c r="K2" s="299"/>
      <c r="L2" s="299"/>
    </row>
    <row r="3" spans="1:13">
      <c r="A3" s="297" t="s">
        <v>643</v>
      </c>
      <c r="B3" s="297" t="s">
        <v>644</v>
      </c>
      <c r="C3" s="300" t="s">
        <v>645</v>
      </c>
      <c r="D3" s="300" t="s">
        <v>646</v>
      </c>
      <c r="E3" s="300" t="s">
        <v>647</v>
      </c>
      <c r="F3" s="301" t="s">
        <v>648</v>
      </c>
      <c r="G3" s="301" t="s">
        <v>649</v>
      </c>
      <c r="H3" s="301" t="s">
        <v>650</v>
      </c>
      <c r="I3" s="300" t="s">
        <v>651</v>
      </c>
      <c r="J3" s="300" t="s">
        <v>652</v>
      </c>
      <c r="K3" s="300" t="s">
        <v>653</v>
      </c>
      <c r="L3" s="300" t="s">
        <v>56</v>
      </c>
    </row>
    <row r="4" spans="1:13">
      <c r="A4" s="297"/>
      <c r="B4" s="298">
        <v>311712</v>
      </c>
      <c r="C4" s="257">
        <f>SUM(C9:C10)</f>
        <v>0</v>
      </c>
      <c r="D4" s="300"/>
      <c r="E4" s="300"/>
      <c r="F4" s="301"/>
      <c r="G4" s="301"/>
      <c r="H4" s="301"/>
      <c r="I4" s="257">
        <f>SUM(I5+I9)</f>
        <v>41546765.859999992</v>
      </c>
      <c r="J4" s="257">
        <f>SUM(J6:J7)+J8</f>
        <v>2439000</v>
      </c>
      <c r="K4" s="257"/>
      <c r="L4" s="257">
        <f>SUM(L6+L7+L8+L9)</f>
        <v>43985765.859999992</v>
      </c>
      <c r="M4" s="28"/>
    </row>
    <row r="5" spans="1:13">
      <c r="A5" s="297"/>
      <c r="B5" s="298"/>
      <c r="C5" s="257"/>
      <c r="D5" s="300"/>
      <c r="E5" s="300"/>
      <c r="F5" s="301"/>
      <c r="G5" s="301"/>
      <c r="H5" s="301"/>
      <c r="I5" s="257">
        <f>SUM(I6:I7)</f>
        <v>41513533.879999995</v>
      </c>
      <c r="J5" s="257">
        <f>SUM(J6:J7)</f>
        <v>2906766.64</v>
      </c>
      <c r="K5" s="257"/>
      <c r="L5" s="257">
        <f>SUM(L6:L7)</f>
        <v>44420300.519999996</v>
      </c>
      <c r="M5" s="28"/>
    </row>
    <row r="6" spans="1:13">
      <c r="A6" s="297"/>
      <c r="B6" s="298"/>
      <c r="C6" s="257"/>
      <c r="D6" s="300"/>
      <c r="E6" s="300"/>
      <c r="F6" s="301"/>
      <c r="G6" s="301"/>
      <c r="H6" s="301"/>
      <c r="I6" s="305">
        <v>34696523.399999999</v>
      </c>
      <c r="J6" s="305">
        <v>437724.69</v>
      </c>
      <c r="K6" s="257"/>
      <c r="L6" s="492">
        <f>SUM(C6:K6)</f>
        <v>35134248.089999996</v>
      </c>
      <c r="M6" s="28"/>
    </row>
    <row r="7" spans="1:13">
      <c r="A7" s="297">
        <v>5653</v>
      </c>
      <c r="B7" s="297"/>
      <c r="C7" s="309"/>
      <c r="D7" s="302"/>
      <c r="E7" s="302"/>
      <c r="F7" s="303"/>
      <c r="G7" s="304"/>
      <c r="H7" s="304"/>
      <c r="I7" s="305">
        <v>6817010.4800000004</v>
      </c>
      <c r="J7" s="305">
        <v>2469041.9500000002</v>
      </c>
      <c r="K7" s="257"/>
      <c r="L7" s="492">
        <f t="shared" ref="L7:L20" si="0">SUM(C7:K7)</f>
        <v>9286052.4299999997</v>
      </c>
    </row>
    <row r="8" spans="1:13">
      <c r="A8" s="297"/>
      <c r="B8" s="432"/>
      <c r="C8" s="309"/>
      <c r="D8" s="302"/>
      <c r="E8" s="302"/>
      <c r="F8" s="303"/>
      <c r="G8" s="304"/>
      <c r="H8" s="304"/>
      <c r="I8" s="305"/>
      <c r="J8" s="305">
        <v>-467766.64</v>
      </c>
      <c r="K8" s="257"/>
      <c r="L8" s="305">
        <f t="shared" si="0"/>
        <v>-467766.64</v>
      </c>
      <c r="M8" s="28"/>
    </row>
    <row r="9" spans="1:13">
      <c r="A9" s="297">
        <v>5653</v>
      </c>
      <c r="B9">
        <v>311712</v>
      </c>
      <c r="C9" s="306"/>
      <c r="D9" s="302"/>
      <c r="E9" s="302"/>
      <c r="F9" s="303"/>
      <c r="G9" s="304"/>
      <c r="H9" s="304"/>
      <c r="I9" s="485">
        <f>SUM(I10:I11)</f>
        <v>33231.980000000003</v>
      </c>
      <c r="J9" s="257"/>
      <c r="K9" s="257"/>
      <c r="L9" s="492">
        <f t="shared" si="0"/>
        <v>33231.980000000003</v>
      </c>
      <c r="M9" s="28"/>
    </row>
    <row r="10" spans="1:13">
      <c r="A10" s="297">
        <v>5653</v>
      </c>
      <c r="B10" s="297" t="s">
        <v>663</v>
      </c>
      <c r="C10" s="305"/>
      <c r="D10" s="302"/>
      <c r="E10" s="302"/>
      <c r="F10" s="303"/>
      <c r="G10" s="304"/>
      <c r="H10" s="238"/>
      <c r="I10" s="305">
        <v>30254.02</v>
      </c>
      <c r="J10" s="307"/>
      <c r="K10" s="302"/>
      <c r="L10" s="305">
        <f t="shared" si="0"/>
        <v>30254.02</v>
      </c>
    </row>
    <row r="11" spans="1:13">
      <c r="A11" s="297"/>
      <c r="B11" s="297" t="s">
        <v>797</v>
      </c>
      <c r="C11" s="305"/>
      <c r="D11" s="302"/>
      <c r="E11" s="302"/>
      <c r="F11" s="303"/>
      <c r="G11" s="304"/>
      <c r="H11" s="238"/>
      <c r="I11" s="305">
        <v>2977.96</v>
      </c>
      <c r="J11" s="307"/>
      <c r="K11" s="302"/>
      <c r="L11" s="305">
        <f t="shared" si="0"/>
        <v>2977.96</v>
      </c>
      <c r="M11" s="28"/>
    </row>
    <row r="12" spans="1:13">
      <c r="A12" s="297"/>
      <c r="B12" s="310">
        <v>323111</v>
      </c>
      <c r="C12" s="305"/>
      <c r="D12" s="302"/>
      <c r="E12" s="302"/>
      <c r="F12" s="303"/>
      <c r="G12" s="304"/>
      <c r="H12" s="238"/>
      <c r="I12" s="491">
        <f>SUM(I13:I14)</f>
        <v>4131252.3900003415</v>
      </c>
      <c r="J12" s="307"/>
      <c r="K12" s="302"/>
      <c r="L12" s="491">
        <f>SUM(L13:L14)</f>
        <v>4131252.3900003415</v>
      </c>
      <c r="M12" s="28"/>
    </row>
    <row r="13" spans="1:13">
      <c r="A13" s="297">
        <v>5653</v>
      </c>
      <c r="B13" s="297">
        <v>321311</v>
      </c>
      <c r="C13" s="305"/>
      <c r="D13" s="302"/>
      <c r="E13" s="302"/>
      <c r="F13" s="303"/>
      <c r="G13" s="304"/>
      <c r="H13" s="304"/>
      <c r="I13" s="492">
        <f>SUM(I18:I19)</f>
        <v>3744803.2400003416</v>
      </c>
      <c r="J13" s="307"/>
      <c r="K13" s="302"/>
      <c r="L13" s="492">
        <f t="shared" si="0"/>
        <v>3744803.2400003416</v>
      </c>
      <c r="M13" s="28"/>
    </row>
    <row r="14" spans="1:13">
      <c r="A14" s="297"/>
      <c r="B14" s="297">
        <v>321311</v>
      </c>
      <c r="C14" s="305"/>
      <c r="D14" s="302"/>
      <c r="E14" s="302"/>
      <c r="F14" s="303"/>
      <c r="G14" s="304"/>
      <c r="H14" s="304"/>
      <c r="I14" s="492">
        <f>SUM(I15:I17)</f>
        <v>386449.15</v>
      </c>
      <c r="J14" s="307"/>
      <c r="K14" s="302"/>
      <c r="L14" s="492">
        <f t="shared" si="0"/>
        <v>386449.15</v>
      </c>
    </row>
    <row r="15" spans="1:13">
      <c r="A15" s="297"/>
      <c r="B15" s="297" t="s">
        <v>796</v>
      </c>
      <c r="C15" s="305"/>
      <c r="D15" s="302"/>
      <c r="E15" s="302"/>
      <c r="F15" s="303"/>
      <c r="G15" s="304"/>
      <c r="H15" s="304"/>
      <c r="I15" s="305">
        <v>259698.2</v>
      </c>
      <c r="J15" s="307"/>
      <c r="K15" s="315"/>
      <c r="L15" s="305">
        <f t="shared" si="0"/>
        <v>259698.2</v>
      </c>
      <c r="M15" s="431"/>
    </row>
    <row r="16" spans="1:13">
      <c r="A16" s="297"/>
      <c r="B16" s="297" t="s">
        <v>797</v>
      </c>
      <c r="C16" s="305"/>
      <c r="D16" s="302"/>
      <c r="E16" s="302"/>
      <c r="F16" s="303"/>
      <c r="G16" s="304"/>
      <c r="H16" s="304"/>
      <c r="I16" s="305">
        <v>2209.29</v>
      </c>
      <c r="J16" s="307"/>
      <c r="K16" s="302"/>
      <c r="L16" s="305">
        <f t="shared" si="0"/>
        <v>2209.29</v>
      </c>
      <c r="M16" s="28"/>
    </row>
    <row r="17" spans="1:13">
      <c r="A17" s="297"/>
      <c r="B17" s="297" t="s">
        <v>798</v>
      </c>
      <c r="C17" s="305"/>
      <c r="D17" s="302"/>
      <c r="E17" s="302"/>
      <c r="F17" s="303"/>
      <c r="G17" s="304"/>
      <c r="H17" s="304"/>
      <c r="I17" s="305">
        <v>124541.66</v>
      </c>
      <c r="J17" s="307"/>
      <c r="K17" s="302"/>
      <c r="L17" s="305">
        <f t="shared" si="0"/>
        <v>124541.66</v>
      </c>
    </row>
    <row r="18" spans="1:13">
      <c r="A18" s="297"/>
      <c r="B18" s="297" t="s">
        <v>799</v>
      </c>
      <c r="C18" s="305"/>
      <c r="D18" s="302"/>
      <c r="E18" s="302"/>
      <c r="F18" s="303"/>
      <c r="G18" s="304"/>
      <c r="H18" s="304"/>
      <c r="I18" s="305">
        <v>2757349.4300000011</v>
      </c>
      <c r="J18" s="307"/>
      <c r="K18" s="315"/>
      <c r="L18" s="305">
        <f t="shared" si="0"/>
        <v>2757349.4300000011</v>
      </c>
      <c r="M18" s="28"/>
    </row>
    <row r="19" spans="1:13">
      <c r="A19" s="297"/>
      <c r="B19" s="297"/>
      <c r="C19" s="305"/>
      <c r="D19" s="302"/>
      <c r="E19" s="302"/>
      <c r="F19" s="303"/>
      <c r="G19" s="304"/>
      <c r="H19" s="304"/>
      <c r="I19" s="305">
        <v>987453.81000034045</v>
      </c>
      <c r="J19" s="307"/>
      <c r="K19" s="315"/>
      <c r="L19" s="305">
        <f t="shared" si="0"/>
        <v>987453.81000034045</v>
      </c>
    </row>
    <row r="20" spans="1:13">
      <c r="A20" s="297"/>
      <c r="B20" s="297"/>
      <c r="C20" s="305"/>
      <c r="D20" s="302"/>
      <c r="E20" s="302"/>
      <c r="F20" s="303"/>
      <c r="G20" s="304"/>
      <c r="H20" s="304"/>
      <c r="I20" s="305"/>
      <c r="J20" s="307"/>
      <c r="K20" s="315"/>
      <c r="L20" s="305">
        <f t="shared" si="0"/>
        <v>0</v>
      </c>
    </row>
    <row r="21" spans="1:13">
      <c r="A21" s="297"/>
      <c r="B21" s="310">
        <v>711000</v>
      </c>
      <c r="C21" s="317">
        <f>SUM(C22:C26)</f>
        <v>315150000</v>
      </c>
      <c r="D21" s="300"/>
      <c r="E21" s="300"/>
      <c r="F21" s="301"/>
      <c r="G21" s="308"/>
      <c r="H21" s="308"/>
      <c r="I21" s="257"/>
      <c r="J21" s="307"/>
      <c r="K21" s="300"/>
      <c r="L21" s="257">
        <f t="shared" ref="L21:L87" si="1">SUM(C21:K21)</f>
        <v>315150000</v>
      </c>
    </row>
    <row r="22" spans="1:13">
      <c r="A22" s="299"/>
      <c r="B22" s="17">
        <v>711111</v>
      </c>
      <c r="C22" s="318">
        <v>279000000</v>
      </c>
      <c r="D22" s="299"/>
      <c r="E22" s="299"/>
      <c r="F22" s="299"/>
      <c r="G22" s="299"/>
      <c r="H22" s="299"/>
      <c r="I22" s="299"/>
      <c r="J22" s="299"/>
      <c r="K22" s="299"/>
      <c r="L22" s="318">
        <f t="shared" si="1"/>
        <v>279000000</v>
      </c>
    </row>
    <row r="23" spans="1:13">
      <c r="A23" s="299"/>
      <c r="B23" s="17">
        <v>711121</v>
      </c>
      <c r="C23" s="318">
        <v>7500000</v>
      </c>
      <c r="D23" s="299"/>
      <c r="E23" s="299"/>
      <c r="F23" s="299"/>
      <c r="G23" s="299"/>
      <c r="H23" s="299"/>
      <c r="I23" s="299"/>
      <c r="J23" s="299"/>
      <c r="K23" s="299"/>
      <c r="L23" s="318">
        <f t="shared" si="1"/>
        <v>7500000</v>
      </c>
    </row>
    <row r="24" spans="1:13">
      <c r="A24" s="299"/>
      <c r="B24" s="17">
        <v>711147</v>
      </c>
      <c r="C24" s="318">
        <v>4600000</v>
      </c>
      <c r="D24" s="299"/>
      <c r="E24" s="299"/>
      <c r="F24" s="299"/>
      <c r="G24" s="299"/>
      <c r="H24" s="299"/>
      <c r="I24" s="299"/>
      <c r="J24" s="299"/>
      <c r="K24" s="299"/>
      <c r="L24" s="318">
        <f t="shared" si="1"/>
        <v>4600000</v>
      </c>
    </row>
    <row r="25" spans="1:13">
      <c r="A25" s="299"/>
      <c r="B25" s="17">
        <v>711161</v>
      </c>
      <c r="C25" s="318">
        <v>50000</v>
      </c>
      <c r="D25" s="299"/>
      <c r="E25" s="299"/>
      <c r="F25" s="299"/>
      <c r="G25" s="299"/>
      <c r="H25" s="299"/>
      <c r="I25" s="299"/>
      <c r="J25" s="299"/>
      <c r="K25" s="299"/>
      <c r="L25" s="318">
        <f t="shared" si="1"/>
        <v>50000</v>
      </c>
    </row>
    <row r="26" spans="1:13">
      <c r="A26" s="299"/>
      <c r="B26" s="17">
        <v>711191</v>
      </c>
      <c r="C26" s="318">
        <v>24000000</v>
      </c>
      <c r="D26" s="299"/>
      <c r="E26" s="299"/>
      <c r="F26" s="299"/>
      <c r="G26" s="299"/>
      <c r="H26" s="299"/>
      <c r="I26" s="299"/>
      <c r="J26" s="299"/>
      <c r="K26" s="299"/>
      <c r="L26" s="318">
        <f t="shared" si="1"/>
        <v>24000000</v>
      </c>
    </row>
    <row r="27" spans="1:13">
      <c r="A27" s="299"/>
      <c r="B27" s="311">
        <v>713000</v>
      </c>
      <c r="C27" s="317">
        <f>SUM(C28:C30)</f>
        <v>27800000</v>
      </c>
      <c r="D27" s="299"/>
      <c r="E27" s="299"/>
      <c r="F27" s="299"/>
      <c r="G27" s="299"/>
      <c r="H27" s="299"/>
      <c r="I27" s="299"/>
      <c r="J27" s="299"/>
      <c r="K27" s="299"/>
      <c r="L27" s="317">
        <f t="shared" si="1"/>
        <v>27800000</v>
      </c>
    </row>
    <row r="28" spans="1:13">
      <c r="A28" s="299"/>
      <c r="B28" s="17">
        <v>713121</v>
      </c>
      <c r="C28" s="318">
        <v>20000000</v>
      </c>
      <c r="D28" s="299"/>
      <c r="E28" s="299"/>
      <c r="F28" s="299"/>
      <c r="G28" s="299"/>
      <c r="H28" s="299"/>
      <c r="I28" s="299"/>
      <c r="J28" s="299"/>
      <c r="K28" s="299"/>
      <c r="L28" s="318">
        <f t="shared" si="1"/>
        <v>20000000</v>
      </c>
    </row>
    <row r="29" spans="1:13">
      <c r="A29" s="299"/>
      <c r="B29" s="17">
        <v>713311</v>
      </c>
      <c r="C29" s="318">
        <v>300000</v>
      </c>
      <c r="D29" s="299"/>
      <c r="E29" s="299"/>
      <c r="F29" s="299"/>
      <c r="G29" s="299"/>
      <c r="H29" s="299"/>
      <c r="I29" s="299"/>
      <c r="J29" s="299"/>
      <c r="K29" s="299"/>
      <c r="L29" s="318">
        <f t="shared" si="1"/>
        <v>300000</v>
      </c>
    </row>
    <row r="30" spans="1:13">
      <c r="A30" s="299"/>
      <c r="B30" s="17">
        <v>713421</v>
      </c>
      <c r="C30" s="318">
        <v>7500000</v>
      </c>
      <c r="D30" s="299"/>
      <c r="E30" s="299"/>
      <c r="F30" s="299"/>
      <c r="G30" s="299"/>
      <c r="H30" s="299"/>
      <c r="I30" s="299"/>
      <c r="J30" s="299"/>
      <c r="K30" s="299"/>
      <c r="L30" s="318">
        <f t="shared" si="1"/>
        <v>7500000</v>
      </c>
    </row>
    <row r="31" spans="1:13">
      <c r="A31" s="299"/>
      <c r="B31" s="311">
        <v>714000</v>
      </c>
      <c r="C31" s="317">
        <f>SUM(C32:C37)</f>
        <v>72321019.150000006</v>
      </c>
      <c r="D31" s="299"/>
      <c r="E31" s="299"/>
      <c r="F31" s="299"/>
      <c r="G31" s="299"/>
      <c r="H31" s="299"/>
      <c r="I31" s="299"/>
      <c r="J31" s="299"/>
      <c r="K31" s="299"/>
      <c r="L31" s="317">
        <f t="shared" si="1"/>
        <v>72321019.150000006</v>
      </c>
    </row>
    <row r="32" spans="1:13">
      <c r="A32" s="299"/>
      <c r="B32" s="177" t="s">
        <v>522</v>
      </c>
      <c r="C32" s="318">
        <v>400000</v>
      </c>
      <c r="D32" s="299"/>
      <c r="E32" s="299"/>
      <c r="F32" s="299"/>
      <c r="G32" s="299"/>
      <c r="H32" s="299"/>
      <c r="I32" s="299"/>
      <c r="J32" s="299"/>
      <c r="K32" s="299"/>
      <c r="L32" s="318">
        <f t="shared" si="1"/>
        <v>400000</v>
      </c>
    </row>
    <row r="33" spans="1:12">
      <c r="A33" s="299"/>
      <c r="B33" s="17">
        <v>714513</v>
      </c>
      <c r="C33" s="318">
        <v>5200000</v>
      </c>
      <c r="D33" s="299"/>
      <c r="E33" s="299"/>
      <c r="F33" s="299"/>
      <c r="G33" s="299"/>
      <c r="H33" s="299"/>
      <c r="I33" s="299"/>
      <c r="J33" s="299"/>
      <c r="K33" s="299"/>
      <c r="L33" s="318">
        <f t="shared" si="1"/>
        <v>5200000</v>
      </c>
    </row>
    <row r="34" spans="1:12">
      <c r="A34" s="299"/>
      <c r="B34" s="17">
        <v>714543</v>
      </c>
      <c r="C34" s="318">
        <v>90000</v>
      </c>
      <c r="D34" s="299"/>
      <c r="E34" s="299"/>
      <c r="F34" s="299"/>
      <c r="G34" s="299"/>
      <c r="H34" s="299"/>
      <c r="I34" s="299"/>
      <c r="J34" s="299"/>
      <c r="K34" s="299"/>
      <c r="L34" s="318">
        <f t="shared" si="1"/>
        <v>90000</v>
      </c>
    </row>
    <row r="35" spans="1:12">
      <c r="A35" s="299"/>
      <c r="B35" s="17">
        <v>714549</v>
      </c>
      <c r="C35" s="318">
        <v>525000</v>
      </c>
      <c r="D35" s="299"/>
      <c r="E35" s="299"/>
      <c r="F35" s="299"/>
      <c r="G35" s="299"/>
      <c r="H35" s="299"/>
      <c r="I35" s="299"/>
      <c r="J35" s="299"/>
      <c r="K35" s="299"/>
      <c r="L35" s="318">
        <f t="shared" si="1"/>
        <v>525000</v>
      </c>
    </row>
    <row r="36" spans="1:12">
      <c r="A36" s="299"/>
      <c r="B36" s="17">
        <v>714552</v>
      </c>
      <c r="C36" s="318">
        <v>40000</v>
      </c>
      <c r="D36" s="299"/>
      <c r="E36" s="299"/>
      <c r="F36" s="299"/>
      <c r="G36" s="299"/>
      <c r="H36" s="299"/>
      <c r="I36" s="299"/>
      <c r="J36" s="299"/>
      <c r="K36" s="299"/>
      <c r="L36" s="318">
        <f t="shared" si="1"/>
        <v>40000</v>
      </c>
    </row>
    <row r="37" spans="1:12">
      <c r="A37" s="299"/>
      <c r="B37" s="17">
        <v>714562</v>
      </c>
      <c r="C37" s="318">
        <v>66066019.149999999</v>
      </c>
      <c r="D37" s="299"/>
      <c r="E37" s="299"/>
      <c r="F37" s="299"/>
      <c r="G37" s="299"/>
      <c r="H37" s="299"/>
      <c r="I37" s="299"/>
      <c r="J37" s="299"/>
      <c r="K37" s="299"/>
      <c r="L37" s="318">
        <f t="shared" si="1"/>
        <v>66066019.149999999</v>
      </c>
    </row>
    <row r="38" spans="1:12">
      <c r="A38" s="299"/>
      <c r="B38" s="311">
        <v>716000</v>
      </c>
      <c r="C38" s="317">
        <f>SUM(C39:C41)</f>
        <v>3000000</v>
      </c>
      <c r="D38" s="299"/>
      <c r="E38" s="299"/>
      <c r="F38" s="299"/>
      <c r="G38" s="299"/>
      <c r="H38" s="299"/>
      <c r="I38" s="299"/>
      <c r="J38" s="299"/>
      <c r="K38" s="299"/>
      <c r="L38" s="318">
        <f t="shared" si="1"/>
        <v>3000000</v>
      </c>
    </row>
    <row r="39" spans="1:12">
      <c r="A39" s="299"/>
      <c r="B39" s="17">
        <v>716111</v>
      </c>
      <c r="C39" s="318">
        <v>3000000</v>
      </c>
      <c r="D39" s="299"/>
      <c r="E39" s="299"/>
      <c r="F39" s="299"/>
      <c r="G39" s="299"/>
      <c r="H39" s="299"/>
      <c r="I39" s="299"/>
      <c r="J39" s="299"/>
      <c r="K39" s="299"/>
      <c r="L39" s="318">
        <f t="shared" si="1"/>
        <v>3000000</v>
      </c>
    </row>
    <row r="40" spans="1:12">
      <c r="A40" s="299"/>
      <c r="B40" s="19">
        <v>732000</v>
      </c>
      <c r="C40" s="318">
        <f>SUM(C41)</f>
        <v>0</v>
      </c>
      <c r="D40" s="299"/>
      <c r="E40" s="299"/>
      <c r="F40" s="317">
        <f>SUM(F41)</f>
        <v>576000</v>
      </c>
      <c r="G40" s="299"/>
      <c r="H40" s="299"/>
      <c r="I40" s="299"/>
      <c r="J40" s="299"/>
      <c r="K40" s="299"/>
      <c r="L40" s="317">
        <f>SUM(C40:K40)</f>
        <v>576000</v>
      </c>
    </row>
    <row r="41" spans="1:12">
      <c r="A41" s="299"/>
      <c r="B41" s="430">
        <v>732151</v>
      </c>
      <c r="C41" s="318"/>
      <c r="D41" s="299"/>
      <c r="E41" s="299"/>
      <c r="F41" s="318">
        <v>576000</v>
      </c>
      <c r="G41" s="299"/>
      <c r="H41" s="299"/>
      <c r="I41" s="299"/>
      <c r="J41" s="299"/>
      <c r="K41" s="299"/>
      <c r="L41" s="321">
        <f>SUM(C41:K41)</f>
        <v>576000</v>
      </c>
    </row>
    <row r="42" spans="1:12">
      <c r="A42" s="299"/>
      <c r="B42" s="19">
        <v>733000</v>
      </c>
      <c r="C42" s="318">
        <f>SUM(C43+C46)</f>
        <v>23463193</v>
      </c>
      <c r="D42" s="318"/>
      <c r="E42" s="318"/>
      <c r="F42" s="318" t="s">
        <v>911</v>
      </c>
      <c r="G42" s="317">
        <f>SUM(G43+G46)</f>
        <v>12275540.1</v>
      </c>
      <c r="H42" s="318"/>
      <c r="I42" s="318"/>
      <c r="J42" s="318"/>
      <c r="K42" s="318"/>
      <c r="L42" s="317">
        <f>SUM(L43+L46)</f>
        <v>35738733.100000001</v>
      </c>
    </row>
    <row r="43" spans="1:12">
      <c r="A43" s="297">
        <v>5653</v>
      </c>
      <c r="B43" s="298">
        <v>733151</v>
      </c>
      <c r="C43" s="317">
        <f>SUM(C44:C45)</f>
        <v>23463193</v>
      </c>
      <c r="D43" s="312"/>
      <c r="E43" s="312"/>
      <c r="F43" s="312"/>
      <c r="G43" s="257">
        <f>SUM(G44:G45)</f>
        <v>7607272</v>
      </c>
      <c r="H43" s="257"/>
      <c r="I43" s="309"/>
      <c r="J43" s="309"/>
      <c r="K43" s="312"/>
      <c r="L43" s="492">
        <f t="shared" si="1"/>
        <v>31070465</v>
      </c>
    </row>
    <row r="44" spans="1:12">
      <c r="A44" s="297"/>
      <c r="B44" s="297" t="s">
        <v>654</v>
      </c>
      <c r="C44" s="318"/>
      <c r="D44" s="312"/>
      <c r="E44" s="312"/>
      <c r="F44" s="312"/>
      <c r="G44" s="305">
        <v>7607272</v>
      </c>
      <c r="H44" s="257"/>
      <c r="I44" s="309"/>
      <c r="J44" s="309"/>
      <c r="K44" s="312"/>
      <c r="L44" s="305">
        <f t="shared" si="1"/>
        <v>7607272</v>
      </c>
    </row>
    <row r="45" spans="1:12">
      <c r="A45" s="297"/>
      <c r="B45" s="297" t="s">
        <v>749</v>
      </c>
      <c r="C45" s="318">
        <v>23463193</v>
      </c>
      <c r="D45" s="312"/>
      <c r="E45" s="312"/>
      <c r="F45" s="312"/>
      <c r="G45" s="305"/>
      <c r="H45" s="257"/>
      <c r="I45" s="309"/>
      <c r="J45" s="309"/>
      <c r="K45" s="312"/>
      <c r="L45" s="305">
        <f t="shared" si="1"/>
        <v>23463193</v>
      </c>
    </row>
    <row r="46" spans="1:12">
      <c r="A46" s="297"/>
      <c r="B46" s="298">
        <v>733154</v>
      </c>
      <c r="C46" s="318"/>
      <c r="D46" s="312"/>
      <c r="E46" s="312"/>
      <c r="F46" s="312"/>
      <c r="G46" s="257">
        <v>4668268.0999999996</v>
      </c>
      <c r="H46" s="257"/>
      <c r="I46" s="309"/>
      <c r="J46" s="309"/>
      <c r="K46" s="312"/>
      <c r="L46" s="305">
        <f>SUM(C46:K46)</f>
        <v>4668268.0999999996</v>
      </c>
    </row>
    <row r="47" spans="1:12">
      <c r="A47" s="299"/>
      <c r="B47" s="311">
        <v>741000</v>
      </c>
      <c r="C47" s="317">
        <f>SUM(C48:C52)</f>
        <v>498255583.51999998</v>
      </c>
      <c r="D47" s="299"/>
      <c r="E47" s="299"/>
      <c r="F47" s="299"/>
      <c r="G47" s="299"/>
      <c r="H47" s="299"/>
      <c r="I47" s="299"/>
      <c r="J47" s="299"/>
      <c r="K47" s="299"/>
      <c r="L47" s="317">
        <f t="shared" si="1"/>
        <v>498255583.51999998</v>
      </c>
    </row>
    <row r="48" spans="1:12">
      <c r="A48" s="299"/>
      <c r="B48" s="299">
        <v>741151</v>
      </c>
      <c r="C48" s="318">
        <v>12000000</v>
      </c>
      <c r="D48" s="299"/>
      <c r="E48" s="299"/>
      <c r="F48" s="299"/>
      <c r="G48" s="299"/>
      <c r="H48" s="299"/>
      <c r="I48" s="299"/>
      <c r="J48" s="299"/>
      <c r="K48" s="299"/>
      <c r="L48" s="318">
        <f t="shared" si="1"/>
        <v>12000000</v>
      </c>
    </row>
    <row r="49" spans="1:14">
      <c r="A49" s="299"/>
      <c r="B49" s="299">
        <v>741511</v>
      </c>
      <c r="C49" s="344">
        <v>347000000</v>
      </c>
      <c r="D49" s="299"/>
      <c r="E49" s="299"/>
      <c r="F49" s="299"/>
      <c r="G49" s="299"/>
      <c r="H49" s="299"/>
      <c r="I49" s="299"/>
      <c r="J49" s="299"/>
      <c r="K49" s="299"/>
      <c r="L49" s="344">
        <f t="shared" si="1"/>
        <v>347000000</v>
      </c>
    </row>
    <row r="50" spans="1:14">
      <c r="A50" s="299"/>
      <c r="B50" s="299">
        <v>741526</v>
      </c>
      <c r="C50" s="318">
        <v>50000</v>
      </c>
      <c r="D50" s="299"/>
      <c r="E50" s="299"/>
      <c r="F50" s="299"/>
      <c r="G50" s="299"/>
      <c r="H50" s="299"/>
      <c r="I50" s="299"/>
      <c r="J50" s="299"/>
      <c r="K50" s="299"/>
      <c r="L50" s="318">
        <f t="shared" si="1"/>
        <v>50000</v>
      </c>
    </row>
    <row r="51" spans="1:14">
      <c r="A51" s="299"/>
      <c r="B51" s="299">
        <v>741531</v>
      </c>
      <c r="C51" s="318">
        <v>50000</v>
      </c>
      <c r="D51" s="299"/>
      <c r="E51" s="299"/>
      <c r="F51" s="299"/>
      <c r="G51" s="299"/>
      <c r="H51" s="299"/>
      <c r="I51" s="299"/>
      <c r="J51" s="299"/>
      <c r="K51" s="299"/>
      <c r="L51" s="318">
        <f t="shared" si="1"/>
        <v>50000</v>
      </c>
    </row>
    <row r="52" spans="1:14">
      <c r="A52" s="299"/>
      <c r="B52" s="299">
        <v>741534</v>
      </c>
      <c r="C52" s="344">
        <v>139155583.52000001</v>
      </c>
      <c r="D52" s="299"/>
      <c r="E52" s="299"/>
      <c r="F52" s="299"/>
      <c r="G52" s="299"/>
      <c r="H52" s="299"/>
      <c r="I52" s="299"/>
      <c r="J52" s="299"/>
      <c r="K52" s="299"/>
      <c r="L52" s="344">
        <f t="shared" si="1"/>
        <v>139155583.52000001</v>
      </c>
      <c r="N52">
        <v>368067784.66000003</v>
      </c>
    </row>
    <row r="53" spans="1:14">
      <c r="A53" s="299"/>
      <c r="B53" s="311">
        <v>742000</v>
      </c>
      <c r="C53" s="317">
        <f>SUM(C54:C66)</f>
        <v>2000000</v>
      </c>
      <c r="D53" s="317">
        <f>SUM(D54:D66)</f>
        <v>10448000</v>
      </c>
      <c r="E53" s="317"/>
      <c r="F53" s="317"/>
      <c r="G53" s="317"/>
      <c r="H53" s="317"/>
      <c r="I53" s="317"/>
      <c r="J53" s="317"/>
      <c r="K53" s="317">
        <f>SUM(K54:K66)</f>
        <v>1800000</v>
      </c>
      <c r="L53" s="319">
        <f t="shared" si="1"/>
        <v>14248000</v>
      </c>
    </row>
    <row r="54" spans="1:14">
      <c r="A54" s="347">
        <f>SUM(D55:D56)</f>
        <v>9898000</v>
      </c>
      <c r="B54" s="313">
        <v>742151</v>
      </c>
      <c r="C54" s="318"/>
      <c r="D54" s="257"/>
      <c r="E54" s="312"/>
      <c r="F54" s="312"/>
      <c r="G54" s="312"/>
      <c r="H54" s="312"/>
      <c r="I54" s="299"/>
      <c r="J54" s="299"/>
      <c r="K54" s="312"/>
      <c r="L54" s="257">
        <f t="shared" si="1"/>
        <v>0</v>
      </c>
    </row>
    <row r="55" spans="1:14">
      <c r="B55" s="313" t="s">
        <v>705</v>
      </c>
      <c r="C55" s="318"/>
      <c r="D55" s="492">
        <v>200000</v>
      </c>
      <c r="E55" s="312"/>
      <c r="F55" s="312"/>
      <c r="G55" s="312"/>
      <c r="H55" s="312"/>
      <c r="I55" s="299"/>
      <c r="J55" s="299"/>
      <c r="K55" s="312"/>
      <c r="L55" s="305">
        <f t="shared" si="1"/>
        <v>200000</v>
      </c>
    </row>
    <row r="56" spans="1:14">
      <c r="A56" s="297"/>
      <c r="B56" s="297" t="s">
        <v>655</v>
      </c>
      <c r="C56" s="318"/>
      <c r="D56" s="305">
        <v>9698000</v>
      </c>
      <c r="E56" s="312"/>
      <c r="F56" s="312"/>
      <c r="G56" s="312"/>
      <c r="H56" s="312"/>
      <c r="I56" s="299"/>
      <c r="J56" s="299"/>
      <c r="K56" s="312"/>
      <c r="L56" s="305">
        <f t="shared" si="1"/>
        <v>9698000</v>
      </c>
    </row>
    <row r="57" spans="1:14">
      <c r="A57" s="347">
        <f>SUM(C58:C60)</f>
        <v>900000</v>
      </c>
      <c r="B57" s="297">
        <v>742152</v>
      </c>
      <c r="C57" s="318"/>
      <c r="D57" s="305"/>
      <c r="E57" s="312"/>
      <c r="F57" s="312"/>
      <c r="G57" s="312"/>
      <c r="H57" s="312"/>
      <c r="I57" s="299"/>
      <c r="J57" s="299"/>
      <c r="K57" s="312"/>
      <c r="L57" s="305"/>
    </row>
    <row r="58" spans="1:14">
      <c r="A58" s="297"/>
      <c r="B58" s="297" t="s">
        <v>708</v>
      </c>
      <c r="C58" s="318">
        <v>200000</v>
      </c>
      <c r="D58" s="312"/>
      <c r="E58" s="312"/>
      <c r="F58" s="312"/>
      <c r="G58" s="312"/>
      <c r="H58" s="312"/>
      <c r="I58" s="299"/>
      <c r="J58" s="299"/>
      <c r="K58" s="312"/>
      <c r="L58" s="492">
        <f t="shared" si="1"/>
        <v>200000</v>
      </c>
    </row>
    <row r="59" spans="1:14">
      <c r="A59" s="297"/>
      <c r="B59" s="297" t="s">
        <v>657</v>
      </c>
      <c r="C59" s="318">
        <v>500000</v>
      </c>
      <c r="D59" s="312"/>
      <c r="E59" s="312"/>
      <c r="F59" s="312"/>
      <c r="G59" s="312"/>
      <c r="H59" s="312"/>
      <c r="I59" s="299"/>
      <c r="J59" s="299"/>
      <c r="K59" s="312"/>
      <c r="L59" s="492">
        <f t="shared" si="1"/>
        <v>500000</v>
      </c>
    </row>
    <row r="60" spans="1:14">
      <c r="B60" s="313" t="s">
        <v>704</v>
      </c>
      <c r="C60" s="318">
        <v>200000</v>
      </c>
      <c r="D60" s="257"/>
      <c r="E60" s="312"/>
      <c r="F60" s="312"/>
      <c r="G60" s="312"/>
      <c r="H60" s="312"/>
      <c r="I60" s="299"/>
      <c r="J60" s="299"/>
      <c r="K60" s="312"/>
      <c r="L60" s="492">
        <f>SUM(C60:K60)</f>
        <v>200000</v>
      </c>
    </row>
    <row r="61" spans="1:14">
      <c r="A61" s="297"/>
      <c r="B61" s="17">
        <v>742251</v>
      </c>
      <c r="C61" s="318">
        <v>400000</v>
      </c>
      <c r="D61" s="312"/>
      <c r="E61" s="312"/>
      <c r="F61" s="312"/>
      <c r="G61" s="312"/>
      <c r="H61" s="312"/>
      <c r="I61" s="299"/>
      <c r="J61" s="299"/>
      <c r="K61" s="312"/>
      <c r="L61" s="492">
        <f t="shared" si="1"/>
        <v>400000</v>
      </c>
    </row>
    <row r="62" spans="1:14">
      <c r="A62" s="297"/>
      <c r="B62" s="17">
        <v>742253</v>
      </c>
      <c r="C62" s="318">
        <v>700000</v>
      </c>
      <c r="D62" s="312"/>
      <c r="E62" s="312"/>
      <c r="F62" s="312"/>
      <c r="G62" s="312"/>
      <c r="H62" s="312"/>
      <c r="I62" s="299"/>
      <c r="J62" s="299"/>
      <c r="K62" s="312"/>
      <c r="L62" s="492">
        <f t="shared" si="1"/>
        <v>700000</v>
      </c>
    </row>
    <row r="63" spans="1:14">
      <c r="A63" s="297"/>
      <c r="B63" s="177" t="s">
        <v>706</v>
      </c>
      <c r="C63" s="318"/>
      <c r="D63" s="493">
        <v>200000</v>
      </c>
      <c r="E63" s="312"/>
      <c r="F63" s="312"/>
      <c r="G63" s="312"/>
      <c r="H63" s="312"/>
      <c r="I63" s="299"/>
      <c r="J63" s="299"/>
      <c r="K63" s="312"/>
      <c r="L63" s="492">
        <f t="shared" si="1"/>
        <v>200000</v>
      </c>
    </row>
    <row r="64" spans="1:14">
      <c r="A64" s="297"/>
      <c r="B64" s="177" t="s">
        <v>707</v>
      </c>
      <c r="C64" s="318"/>
      <c r="D64" s="493">
        <v>350000</v>
      </c>
      <c r="E64" s="312"/>
      <c r="F64" s="312"/>
      <c r="G64" s="312"/>
      <c r="H64" s="312"/>
      <c r="I64" s="299"/>
      <c r="J64" s="299"/>
      <c r="K64" s="312"/>
      <c r="L64" s="492">
        <f t="shared" si="1"/>
        <v>350000</v>
      </c>
    </row>
    <row r="65" spans="1:14">
      <c r="A65" s="297">
        <v>5653</v>
      </c>
      <c r="B65" s="313">
        <v>742378</v>
      </c>
      <c r="C65" s="318"/>
      <c r="D65" s="493"/>
      <c r="E65" s="312"/>
      <c r="F65" s="312"/>
      <c r="G65" s="312"/>
      <c r="H65" s="312"/>
      <c r="I65" s="299"/>
      <c r="J65" s="299"/>
      <c r="K65" s="312"/>
      <c r="L65" s="492">
        <f t="shared" si="1"/>
        <v>0</v>
      </c>
    </row>
    <row r="66" spans="1:14">
      <c r="A66" s="297"/>
      <c r="B66" s="297" t="s">
        <v>658</v>
      </c>
      <c r="C66" s="318"/>
      <c r="D66" s="312"/>
      <c r="E66" s="312"/>
      <c r="F66" s="312"/>
      <c r="G66" s="312"/>
      <c r="H66" s="312"/>
      <c r="I66" s="299"/>
      <c r="J66" s="299"/>
      <c r="K66" s="312">
        <v>1800000</v>
      </c>
      <c r="L66" s="492">
        <f t="shared" si="1"/>
        <v>1800000</v>
      </c>
    </row>
    <row r="67" spans="1:14">
      <c r="A67" s="299"/>
      <c r="B67" s="19">
        <v>743000</v>
      </c>
      <c r="C67" s="317">
        <f>SUM(C68:C69)</f>
        <v>3900000</v>
      </c>
      <c r="D67" s="299"/>
      <c r="E67" s="299"/>
      <c r="F67" s="299"/>
      <c r="G67" s="299"/>
      <c r="H67" s="299"/>
      <c r="I67" s="299"/>
      <c r="J67" s="299"/>
      <c r="K67" s="299"/>
      <c r="L67" s="317">
        <f t="shared" si="1"/>
        <v>3900000</v>
      </c>
    </row>
    <row r="68" spans="1:14">
      <c r="A68" s="299"/>
      <c r="B68" s="17">
        <v>743324</v>
      </c>
      <c r="C68" s="318">
        <v>3600000</v>
      </c>
      <c r="D68" s="299"/>
      <c r="E68" s="299"/>
      <c r="F68" s="299"/>
      <c r="G68" s="299"/>
      <c r="H68" s="299"/>
      <c r="I68" s="299"/>
      <c r="J68" s="299"/>
      <c r="K68" s="299"/>
      <c r="L68" s="318">
        <f t="shared" si="1"/>
        <v>3600000</v>
      </c>
    </row>
    <row r="69" spans="1:14">
      <c r="A69" s="299"/>
      <c r="B69" s="17">
        <v>743351</v>
      </c>
      <c r="C69" s="519">
        <v>300000</v>
      </c>
      <c r="D69" s="299"/>
      <c r="E69" s="299"/>
      <c r="F69" s="299"/>
      <c r="G69" s="299"/>
      <c r="H69" s="299"/>
      <c r="I69" s="299"/>
      <c r="J69" s="299"/>
      <c r="K69" s="299"/>
      <c r="L69" s="318">
        <f t="shared" si="1"/>
        <v>300000</v>
      </c>
    </row>
    <row r="70" spans="1:14">
      <c r="A70" s="299"/>
      <c r="B70" s="19">
        <v>744000</v>
      </c>
      <c r="C70" s="520">
        <f>SUM(C71:C72)</f>
        <v>82183032.629999995</v>
      </c>
      <c r="D70" s="318"/>
      <c r="E70" s="318"/>
      <c r="F70" s="318"/>
      <c r="G70" s="318"/>
      <c r="H70" s="317">
        <f>SUM(H71:H72)</f>
        <v>175316967.37</v>
      </c>
      <c r="I70" s="318"/>
      <c r="J70" s="318"/>
      <c r="K70" s="318"/>
      <c r="L70" s="317">
        <f>SUM(L71:L72)</f>
        <v>257500000</v>
      </c>
    </row>
    <row r="71" spans="1:14">
      <c r="A71" s="299"/>
      <c r="B71" s="434">
        <v>744151</v>
      </c>
      <c r="C71" s="344"/>
      <c r="D71" s="299"/>
      <c r="E71" s="299"/>
      <c r="F71" s="299"/>
      <c r="G71" s="299"/>
      <c r="H71" s="321">
        <v>500000</v>
      </c>
      <c r="I71" s="299"/>
      <c r="J71" s="299"/>
      <c r="K71" s="299"/>
      <c r="L71" s="321">
        <f t="shared" si="1"/>
        <v>500000</v>
      </c>
    </row>
    <row r="72" spans="1:14">
      <c r="A72" s="297">
        <v>5653</v>
      </c>
      <c r="B72" s="297">
        <v>744250</v>
      </c>
      <c r="C72" s="344">
        <v>82183032.629999995</v>
      </c>
      <c r="D72" s="312"/>
      <c r="E72" s="312"/>
      <c r="F72" s="312"/>
      <c r="G72" s="312"/>
      <c r="H72" s="493">
        <v>174816967.37</v>
      </c>
      <c r="I72" s="299"/>
      <c r="J72" s="299"/>
      <c r="K72" s="312"/>
      <c r="L72" s="521">
        <f t="shared" si="1"/>
        <v>257000000</v>
      </c>
      <c r="N72" s="28"/>
    </row>
    <row r="73" spans="1:14">
      <c r="A73" s="297"/>
      <c r="B73" s="297" t="s">
        <v>659</v>
      </c>
      <c r="C73" s="318">
        <v>3000000</v>
      </c>
      <c r="D73" s="312"/>
      <c r="E73" s="312"/>
      <c r="F73" s="312"/>
      <c r="G73" s="312"/>
      <c r="H73" s="315">
        <v>127200000</v>
      </c>
      <c r="I73" s="299"/>
      <c r="J73" s="299"/>
      <c r="K73" s="312"/>
      <c r="L73" s="305">
        <f t="shared" si="1"/>
        <v>130200000</v>
      </c>
    </row>
    <row r="74" spans="1:14">
      <c r="A74" s="297"/>
      <c r="B74" s="297" t="s">
        <v>660</v>
      </c>
      <c r="C74" s="315">
        <v>80000000</v>
      </c>
      <c r="D74" s="312"/>
      <c r="E74" s="312"/>
      <c r="F74" s="312"/>
      <c r="G74" s="312"/>
      <c r="I74" s="299"/>
      <c r="J74" s="299"/>
      <c r="K74" s="312"/>
      <c r="L74" s="305">
        <f>SUM(C74:K74)</f>
        <v>80000000</v>
      </c>
      <c r="M74" s="257"/>
      <c r="N74" s="28"/>
    </row>
    <row r="75" spans="1:14">
      <c r="A75" s="297"/>
      <c r="B75" s="297" t="s">
        <v>661</v>
      </c>
      <c r="C75" s="318"/>
      <c r="D75" s="312"/>
      <c r="E75" s="312"/>
      <c r="F75" s="312"/>
      <c r="G75" s="312"/>
      <c r="H75" s="315">
        <v>46800000</v>
      </c>
      <c r="I75" s="299"/>
      <c r="J75" s="299"/>
      <c r="K75" s="312"/>
      <c r="L75" s="305">
        <f t="shared" si="1"/>
        <v>46800000</v>
      </c>
    </row>
    <row r="76" spans="1:14">
      <c r="A76" s="297">
        <v>5653</v>
      </c>
      <c r="B76" s="316">
        <v>745151</v>
      </c>
      <c r="C76" s="317">
        <f>SUM(C77:C79)</f>
        <v>476000</v>
      </c>
      <c r="D76" s="318"/>
      <c r="E76" s="318"/>
      <c r="F76" s="318"/>
      <c r="G76" s="318">
        <f>SUM(G77:G79)</f>
        <v>501498</v>
      </c>
      <c r="H76" s="319"/>
      <c r="I76" s="318"/>
      <c r="J76" s="318"/>
      <c r="K76" s="318"/>
      <c r="L76" s="320">
        <f t="shared" si="1"/>
        <v>977498</v>
      </c>
    </row>
    <row r="77" spans="1:14">
      <c r="A77" s="297"/>
      <c r="B77" s="316" t="s">
        <v>662</v>
      </c>
      <c r="C77" s="318">
        <v>120000</v>
      </c>
      <c r="D77" s="318"/>
      <c r="E77" s="318"/>
      <c r="F77" s="318"/>
      <c r="G77" s="318"/>
      <c r="H77" s="318"/>
      <c r="I77" s="318"/>
      <c r="J77" s="318"/>
      <c r="K77" s="318"/>
      <c r="L77" s="307">
        <f t="shared" si="1"/>
        <v>120000</v>
      </c>
    </row>
    <row r="78" spans="1:14">
      <c r="A78" s="297"/>
      <c r="B78" s="316" t="s">
        <v>750</v>
      </c>
      <c r="C78" s="318">
        <v>300000</v>
      </c>
      <c r="D78" s="318"/>
      <c r="E78" s="318"/>
      <c r="F78" s="318"/>
      <c r="G78" s="318">
        <v>501498</v>
      </c>
      <c r="I78" s="318"/>
      <c r="J78" s="318"/>
      <c r="K78" s="318"/>
      <c r="L78" s="307">
        <f>SUM(C78:G78)</f>
        <v>801498</v>
      </c>
    </row>
    <row r="79" spans="1:14">
      <c r="A79" s="297"/>
      <c r="B79" s="297" t="s">
        <v>656</v>
      </c>
      <c r="C79" s="318">
        <v>56000</v>
      </c>
      <c r="D79" s="314"/>
      <c r="E79" s="312"/>
      <c r="F79" s="312"/>
      <c r="G79" s="312"/>
      <c r="H79" s="312"/>
      <c r="I79" s="299"/>
      <c r="J79" s="299"/>
      <c r="K79" s="312"/>
      <c r="L79" s="305">
        <f t="shared" si="1"/>
        <v>56000</v>
      </c>
    </row>
    <row r="80" spans="1:14">
      <c r="A80" s="297">
        <v>5653</v>
      </c>
      <c r="B80" s="298">
        <v>771111</v>
      </c>
      <c r="C80" s="321"/>
      <c r="D80" s="318"/>
      <c r="E80" s="257">
        <f>SUM(E81:E85)</f>
        <v>4140000</v>
      </c>
      <c r="F80" s="318"/>
      <c r="G80" s="318"/>
      <c r="H80" s="318"/>
      <c r="I80" s="318"/>
      <c r="J80" s="299"/>
      <c r="K80" s="318"/>
      <c r="L80" s="320">
        <f t="shared" si="1"/>
        <v>4140000</v>
      </c>
    </row>
    <row r="81" spans="1:13">
      <c r="A81" s="297"/>
      <c r="B81" s="297" t="s">
        <v>662</v>
      </c>
      <c r="C81" s="318"/>
      <c r="D81" s="318"/>
      <c r="E81" s="318">
        <v>1500000</v>
      </c>
      <c r="F81" s="318"/>
      <c r="G81" s="318"/>
      <c r="H81" s="318"/>
      <c r="I81" s="318"/>
      <c r="J81" s="318"/>
      <c r="K81" s="318"/>
      <c r="L81" s="307">
        <f t="shared" si="1"/>
        <v>1500000</v>
      </c>
    </row>
    <row r="82" spans="1:13">
      <c r="A82" s="297"/>
      <c r="B82" s="297" t="s">
        <v>663</v>
      </c>
      <c r="C82" s="318"/>
      <c r="D82" s="318"/>
      <c r="E82" s="318">
        <v>1800000</v>
      </c>
      <c r="F82" s="318"/>
      <c r="G82" s="318"/>
      <c r="H82" s="318"/>
      <c r="I82" s="318"/>
      <c r="J82" s="318"/>
      <c r="K82" s="318"/>
      <c r="L82" s="307">
        <f t="shared" si="1"/>
        <v>1800000</v>
      </c>
    </row>
    <row r="83" spans="1:13">
      <c r="A83" s="297"/>
      <c r="B83" s="297" t="s">
        <v>800</v>
      </c>
      <c r="C83" s="318"/>
      <c r="D83" s="318"/>
      <c r="E83" s="318">
        <v>100000</v>
      </c>
      <c r="F83" s="318"/>
      <c r="G83" s="318"/>
      <c r="H83" s="318"/>
      <c r="I83" s="318"/>
      <c r="J83" s="318"/>
      <c r="K83" s="318"/>
      <c r="L83" s="307">
        <f t="shared" si="1"/>
        <v>100000</v>
      </c>
    </row>
    <row r="84" spans="1:13">
      <c r="A84" s="297"/>
      <c r="B84" s="297" t="s">
        <v>705</v>
      </c>
      <c r="C84" s="318"/>
      <c r="D84" s="318"/>
      <c r="E84" s="318">
        <v>240000</v>
      </c>
      <c r="F84" s="318"/>
      <c r="G84" s="318"/>
      <c r="H84" s="318"/>
      <c r="I84" s="318"/>
      <c r="J84" s="318"/>
      <c r="K84" s="318"/>
      <c r="L84" s="307">
        <f t="shared" si="1"/>
        <v>240000</v>
      </c>
    </row>
    <row r="85" spans="1:13">
      <c r="A85" s="297"/>
      <c r="B85" s="297" t="s">
        <v>664</v>
      </c>
      <c r="C85" s="318"/>
      <c r="D85" s="318"/>
      <c r="E85" s="344">
        <v>500000</v>
      </c>
      <c r="F85" s="318"/>
      <c r="G85" s="318"/>
      <c r="H85" s="318"/>
      <c r="I85" s="318"/>
      <c r="J85" s="318"/>
      <c r="K85" s="318"/>
      <c r="L85" s="307">
        <f t="shared" si="1"/>
        <v>500000</v>
      </c>
    </row>
    <row r="86" spans="1:13">
      <c r="A86" s="297">
        <v>5653</v>
      </c>
      <c r="B86" s="310">
        <v>811152</v>
      </c>
      <c r="C86" s="317">
        <f>SUM(C87:C89)</f>
        <v>4500000</v>
      </c>
      <c r="D86" s="318"/>
      <c r="E86" s="318"/>
      <c r="F86" s="318"/>
      <c r="G86" s="318"/>
      <c r="H86" s="318"/>
      <c r="I86" s="318"/>
      <c r="J86" s="318"/>
      <c r="K86" s="318"/>
      <c r="L86" s="320">
        <f t="shared" si="1"/>
        <v>4500000</v>
      </c>
    </row>
    <row r="87" spans="1:13">
      <c r="A87" s="299"/>
      <c r="B87" s="299" t="s">
        <v>665</v>
      </c>
      <c r="C87" s="318">
        <v>450000</v>
      </c>
      <c r="D87" s="299"/>
      <c r="E87" s="299"/>
      <c r="F87" s="299"/>
      <c r="G87" s="299"/>
      <c r="H87" s="299"/>
      <c r="I87" s="299"/>
      <c r="J87" s="299"/>
      <c r="K87" s="299"/>
      <c r="L87" s="318">
        <f t="shared" si="1"/>
        <v>450000</v>
      </c>
    </row>
    <row r="88" spans="1:13">
      <c r="A88" s="299"/>
      <c r="B88" s="299" t="s">
        <v>666</v>
      </c>
      <c r="C88" s="318">
        <v>50000</v>
      </c>
      <c r="D88" s="299"/>
      <c r="E88" s="299"/>
      <c r="F88" s="299"/>
      <c r="G88" s="299"/>
      <c r="H88" s="318"/>
      <c r="I88" s="299"/>
      <c r="J88" s="299"/>
      <c r="K88" s="299"/>
      <c r="L88" s="318">
        <f>SUM(C88:K88)</f>
        <v>50000</v>
      </c>
    </row>
    <row r="89" spans="1:13">
      <c r="A89" s="299"/>
      <c r="B89" s="299" t="s">
        <v>667</v>
      </c>
      <c r="C89" s="318">
        <v>4000000</v>
      </c>
      <c r="D89" s="299"/>
      <c r="E89" s="299"/>
      <c r="F89" s="299"/>
      <c r="G89" s="299"/>
      <c r="H89" s="299"/>
      <c r="I89" s="299"/>
      <c r="J89" s="299"/>
      <c r="K89" s="299"/>
      <c r="L89" s="318">
        <f>SUM(C89:K89)</f>
        <v>4000000</v>
      </c>
    </row>
    <row r="90" spans="1:13">
      <c r="A90" s="299"/>
      <c r="B90" s="299">
        <v>812151</v>
      </c>
      <c r="C90" s="319">
        <v>150000</v>
      </c>
      <c r="D90" s="299"/>
      <c r="E90" s="299"/>
      <c r="F90" s="299"/>
      <c r="G90" s="299"/>
      <c r="H90" s="299"/>
      <c r="I90" s="299"/>
      <c r="J90" s="299"/>
      <c r="K90" s="299"/>
      <c r="L90" s="318">
        <f>SUM(C90:K90)</f>
        <v>150000</v>
      </c>
    </row>
    <row r="91" spans="1:13">
      <c r="A91" s="299"/>
      <c r="B91" s="299" t="s">
        <v>795</v>
      </c>
      <c r="C91" s="318"/>
      <c r="D91" s="299"/>
      <c r="E91" s="299"/>
      <c r="F91" s="299"/>
      <c r="G91" s="299"/>
      <c r="H91" s="299"/>
      <c r="I91" s="299"/>
      <c r="J91" s="299"/>
      <c r="K91" s="299"/>
      <c r="L91" s="318"/>
    </row>
    <row r="92" spans="1:13">
      <c r="A92" s="299"/>
      <c r="B92" s="299">
        <v>823151</v>
      </c>
      <c r="C92" s="318"/>
      <c r="D92" s="318">
        <v>400000</v>
      </c>
      <c r="E92" s="299"/>
      <c r="F92" s="299"/>
      <c r="G92" s="299"/>
      <c r="H92" s="299"/>
      <c r="I92" s="299"/>
      <c r="J92" s="299"/>
      <c r="K92" s="299"/>
      <c r="L92" s="317">
        <f>SUM(C92:K92)</f>
        <v>400000</v>
      </c>
      <c r="M92" s="28"/>
    </row>
    <row r="93" spans="1:13">
      <c r="A93" s="299"/>
      <c r="B93" s="299"/>
      <c r="C93" s="318">
        <f>SUM(C21+C4+C27+C31+C38+C43+C47+C53+C67+C76+C86+C92+C90+C72)</f>
        <v>1033198828.3</v>
      </c>
      <c r="D93" s="318">
        <f>SUM(D92+D64+D63+D56+D55)</f>
        <v>10848000</v>
      </c>
      <c r="E93" s="318">
        <f>SUM(E86+E80+E72+E66+E54+E43+E4)</f>
        <v>4140000</v>
      </c>
      <c r="F93" s="318">
        <f>SUM(F86+F80+F72+F66+F54+F43+F4+F41)</f>
        <v>576000</v>
      </c>
      <c r="G93" s="318">
        <f>SUM(G86+G80+G72+G66+G54+G43+G4+G46+G76)</f>
        <v>12777038.1</v>
      </c>
      <c r="H93" s="318">
        <f>SUM(H86+H80+H72+H66+H54+H43+H4+H71)</f>
        <v>175316967.37</v>
      </c>
      <c r="I93" s="318">
        <f>SUM(I4+I13+I14)</f>
        <v>45678018.250000335</v>
      </c>
      <c r="J93" s="318">
        <f>SUM(J4)</f>
        <v>2439000</v>
      </c>
      <c r="K93" s="318">
        <f>SUM(K86+K80+K72+K66+K54+K43+K4)</f>
        <v>1800000</v>
      </c>
      <c r="L93" s="318">
        <f>SUM(C93:K93)</f>
        <v>1286773852.0200002</v>
      </c>
      <c r="M93" s="28"/>
    </row>
    <row r="94" spans="1:13">
      <c r="M94" s="28">
        <f>SUM(L93-M93)</f>
        <v>1286773852.0200002</v>
      </c>
    </row>
    <row r="95" spans="1:13">
      <c r="B95">
        <v>800</v>
      </c>
      <c r="C95" s="318">
        <f>SUM(C92+C90+C86)</f>
        <v>4650000</v>
      </c>
      <c r="D95" s="318">
        <f t="shared" ref="D95:K95" si="2">SUM(D92+D90+D86)</f>
        <v>400000</v>
      </c>
      <c r="E95" s="318">
        <f t="shared" si="2"/>
        <v>0</v>
      </c>
      <c r="F95" s="318">
        <f t="shared" si="2"/>
        <v>0</v>
      </c>
      <c r="G95" s="318">
        <f t="shared" si="2"/>
        <v>0</v>
      </c>
      <c r="H95" s="318">
        <f t="shared" si="2"/>
        <v>0</v>
      </c>
      <c r="I95" s="318">
        <f t="shared" si="2"/>
        <v>0</v>
      </c>
      <c r="J95" s="318">
        <f t="shared" si="2"/>
        <v>0</v>
      </c>
      <c r="K95" s="318">
        <f t="shared" si="2"/>
        <v>0</v>
      </c>
      <c r="L95" s="318">
        <f>SUM(L92+L90+L86)</f>
        <v>5050000</v>
      </c>
      <c r="M95" s="28"/>
    </row>
    <row r="96" spans="1:13">
      <c r="B96">
        <v>700</v>
      </c>
      <c r="C96" s="318">
        <f>SUM(C93-C95)</f>
        <v>1028548828.3</v>
      </c>
      <c r="D96" s="318">
        <f t="shared" ref="D96:L96" si="3">SUM(D93-D95)</f>
        <v>10448000</v>
      </c>
      <c r="E96" s="318">
        <f t="shared" si="3"/>
        <v>4140000</v>
      </c>
      <c r="F96" s="318">
        <f t="shared" si="3"/>
        <v>576000</v>
      </c>
      <c r="G96" s="318">
        <f t="shared" si="3"/>
        <v>12777038.1</v>
      </c>
      <c r="H96" s="318">
        <f t="shared" si="3"/>
        <v>175316967.37</v>
      </c>
      <c r="I96" s="318">
        <f t="shared" si="3"/>
        <v>45678018.250000335</v>
      </c>
      <c r="J96" s="318">
        <f t="shared" si="3"/>
        <v>2439000</v>
      </c>
      <c r="K96" s="318">
        <f t="shared" si="3"/>
        <v>1800000</v>
      </c>
      <c r="L96" s="318">
        <f t="shared" si="3"/>
        <v>1281723852.0200002</v>
      </c>
      <c r="M96">
        <f>SUM(M10)</f>
        <v>0</v>
      </c>
    </row>
    <row r="97" spans="10:13">
      <c r="M97">
        <v>1230954522.4400001</v>
      </c>
    </row>
    <row r="100" spans="10:13">
      <c r="J100" s="28"/>
    </row>
  </sheetData>
  <mergeCells count="1">
    <mergeCell ref="B1:L1"/>
  </mergeCells>
  <pageMargins left="0.7" right="0.7" top="0.75" bottom="0.75" header="0.3" footer="0.3"/>
  <pageSetup paperSize="9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T311"/>
  <sheetViews>
    <sheetView showGridLines="0" topLeftCell="A82" workbookViewId="0">
      <selection activeCell="J97" sqref="J97"/>
    </sheetView>
  </sheetViews>
  <sheetFormatPr defaultRowHeight="12.75"/>
  <cols>
    <col min="1" max="1" width="4" customWidth="1"/>
    <col min="2" max="3" width="4.85546875" customWidth="1"/>
    <col min="4" max="4" width="4.5703125" customWidth="1"/>
    <col min="5" max="5" width="20.7109375" customWidth="1"/>
    <col min="6" max="6" width="13.140625" customWidth="1"/>
    <col min="7" max="7" width="10.5703125" customWidth="1"/>
    <col min="8" max="8" width="12.85546875" style="358" customWidth="1"/>
    <col min="9" max="9" width="13" style="2" customWidth="1"/>
    <col min="10" max="10" width="16.140625" customWidth="1"/>
    <col min="11" max="11" width="16.7109375" customWidth="1"/>
    <col min="12" max="12" width="16.28515625" customWidth="1"/>
    <col min="13" max="13" width="17.28515625" customWidth="1"/>
    <col min="14" max="14" width="6.28515625" customWidth="1"/>
    <col min="15" max="15" width="21" customWidth="1"/>
    <col min="16" max="16" width="13.28515625" customWidth="1"/>
    <col min="19" max="19" width="14.28515625" customWidth="1"/>
    <col min="24" max="24" width="21.7109375" customWidth="1"/>
    <col min="25" max="25" width="12.140625" customWidth="1"/>
    <col min="26" max="26" width="12" customWidth="1"/>
    <col min="27" max="27" width="11.42578125" customWidth="1"/>
    <col min="28" max="28" width="12.85546875" customWidth="1"/>
    <col min="29" max="29" width="5.5703125" customWidth="1"/>
    <col min="30" max="30" width="4.7109375" customWidth="1"/>
    <col min="31" max="31" width="5" customWidth="1"/>
    <col min="32" max="32" width="4.85546875" customWidth="1"/>
    <col min="33" max="33" width="22" customWidth="1"/>
    <col min="34" max="34" width="14.42578125" customWidth="1"/>
    <col min="37" max="37" width="12.140625" customWidth="1"/>
    <col min="42" max="42" width="17.5703125" customWidth="1"/>
    <col min="46" max="46" width="12.7109375" bestFit="1" customWidth="1"/>
  </cols>
  <sheetData>
    <row r="1" spans="1:10">
      <c r="A1" s="238"/>
      <c r="B1" s="238"/>
      <c r="C1" s="238"/>
      <c r="D1" s="238"/>
      <c r="E1" s="238"/>
      <c r="F1" s="238"/>
      <c r="G1" s="238"/>
      <c r="H1" s="410"/>
      <c r="I1" s="238"/>
    </row>
    <row r="2" spans="1:10">
      <c r="A2" s="420"/>
      <c r="B2" s="420"/>
      <c r="C2" s="420"/>
      <c r="D2" s="420"/>
      <c r="E2" s="420"/>
      <c r="F2" s="420"/>
      <c r="G2" s="420"/>
      <c r="H2" s="421"/>
      <c r="I2" s="420"/>
    </row>
    <row r="3" spans="1:10">
      <c r="A3" s="778" t="s">
        <v>550</v>
      </c>
      <c r="B3" s="778"/>
      <c r="C3" s="778"/>
      <c r="D3" s="778"/>
      <c r="E3" s="778"/>
      <c r="F3" s="778"/>
      <c r="G3" s="778"/>
      <c r="H3" s="778"/>
      <c r="I3" s="778"/>
    </row>
    <row r="4" spans="1:10">
      <c r="A4" s="238"/>
      <c r="B4" s="238"/>
      <c r="C4" s="238"/>
      <c r="D4" s="238"/>
      <c r="E4" s="238"/>
      <c r="F4" s="238"/>
      <c r="G4" s="238"/>
      <c r="H4" s="410"/>
      <c r="I4" s="238"/>
    </row>
    <row r="5" spans="1:10" ht="24">
      <c r="A5" s="752" t="s">
        <v>196</v>
      </c>
      <c r="B5" s="752" t="s">
        <v>197</v>
      </c>
      <c r="C5" s="752" t="s">
        <v>198</v>
      </c>
      <c r="D5" s="752" t="s">
        <v>22</v>
      </c>
      <c r="E5" s="757" t="s">
        <v>195</v>
      </c>
      <c r="F5" s="442" t="s">
        <v>23</v>
      </c>
      <c r="G5" s="442" t="s">
        <v>24</v>
      </c>
      <c r="H5" s="443" t="s">
        <v>25</v>
      </c>
      <c r="I5" s="753" t="s">
        <v>194</v>
      </c>
      <c r="J5" s="333"/>
    </row>
    <row r="6" spans="1:10" ht="47.25" customHeight="1">
      <c r="A6" s="752"/>
      <c r="B6" s="752"/>
      <c r="C6" s="752"/>
      <c r="D6" s="752"/>
      <c r="E6" s="757"/>
      <c r="F6" s="88" t="s">
        <v>549</v>
      </c>
      <c r="G6" s="88" t="s">
        <v>549</v>
      </c>
      <c r="H6" s="444" t="s">
        <v>549</v>
      </c>
      <c r="I6" s="753"/>
      <c r="J6" s="333"/>
    </row>
    <row r="7" spans="1:10">
      <c r="A7" s="751" t="s">
        <v>511</v>
      </c>
      <c r="B7" s="751"/>
      <c r="C7" s="751"/>
      <c r="D7" s="751"/>
      <c r="E7" s="751"/>
      <c r="F7" s="751"/>
      <c r="G7" s="751"/>
      <c r="H7" s="751"/>
      <c r="I7" s="751"/>
      <c r="J7" s="195"/>
    </row>
    <row r="8" spans="1:10">
      <c r="A8" s="751" t="s">
        <v>184</v>
      </c>
      <c r="B8" s="751"/>
      <c r="C8" s="751"/>
      <c r="D8" s="751"/>
      <c r="E8" s="751"/>
      <c r="F8" s="751"/>
      <c r="G8" s="751"/>
      <c r="H8" s="751"/>
      <c r="I8" s="751"/>
      <c r="J8" s="195"/>
    </row>
    <row r="9" spans="1:10">
      <c r="A9" s="751" t="s">
        <v>185</v>
      </c>
      <c r="B9" s="751"/>
      <c r="C9" s="751"/>
      <c r="D9" s="751"/>
      <c r="E9" s="751"/>
      <c r="F9" s="751"/>
      <c r="G9" s="751"/>
      <c r="H9" s="751"/>
      <c r="I9" s="751"/>
      <c r="J9" s="195"/>
    </row>
    <row r="10" spans="1:10" ht="24">
      <c r="A10" s="162" t="s">
        <v>621</v>
      </c>
      <c r="B10" s="90">
        <v>110</v>
      </c>
      <c r="C10" s="90" t="s">
        <v>73</v>
      </c>
      <c r="D10" s="90">
        <v>411</v>
      </c>
      <c r="E10" s="90" t="s">
        <v>74</v>
      </c>
      <c r="F10" s="91">
        <f>'Plan rash.po glavama'!I10</f>
        <v>1150000</v>
      </c>
      <c r="G10" s="91">
        <f>'Plan rash.po glavama'!J10</f>
        <v>0</v>
      </c>
      <c r="H10" s="411">
        <f>'Plan rash.po glavama'!K10</f>
        <v>0</v>
      </c>
      <c r="I10" s="91">
        <f>F10+G10+H10</f>
        <v>1150000</v>
      </c>
      <c r="J10" s="167"/>
    </row>
    <row r="11" spans="1:10" ht="24">
      <c r="A11" s="90"/>
      <c r="B11" s="90"/>
      <c r="C11" s="90" t="s">
        <v>107</v>
      </c>
      <c r="D11" s="90">
        <v>412</v>
      </c>
      <c r="E11" s="90" t="s">
        <v>61</v>
      </c>
      <c r="F11" s="91">
        <f>'Plan rash.po glavama'!I11</f>
        <v>210000</v>
      </c>
      <c r="G11" s="91">
        <f>'Plan rash.po glavama'!J11</f>
        <v>0</v>
      </c>
      <c r="H11" s="411">
        <f>'Plan rash.po glavama'!K11</f>
        <v>0</v>
      </c>
      <c r="I11" s="91">
        <f>F11+G11+H11</f>
        <v>210000</v>
      </c>
      <c r="J11" s="167"/>
    </row>
    <row r="12" spans="1:10">
      <c r="A12" s="90"/>
      <c r="B12" s="90"/>
      <c r="C12" s="32" t="s">
        <v>108</v>
      </c>
      <c r="D12" s="90">
        <v>413</v>
      </c>
      <c r="E12" s="92" t="s">
        <v>62</v>
      </c>
      <c r="F12" s="91">
        <f>'Plan rash.po glavama'!I12</f>
        <v>9000</v>
      </c>
      <c r="G12" s="91">
        <f>'Plan rash.po glavama'!J12</f>
        <v>0</v>
      </c>
      <c r="H12" s="411">
        <f>'Plan rash.po glavama'!K12</f>
        <v>0</v>
      </c>
      <c r="I12" s="91">
        <f>F12+G12+H12</f>
        <v>9000</v>
      </c>
      <c r="J12" s="167"/>
    </row>
    <row r="13" spans="1:10">
      <c r="A13" s="90"/>
      <c r="B13" s="90"/>
      <c r="C13" s="93" t="s">
        <v>109</v>
      </c>
      <c r="D13" s="90">
        <v>422</v>
      </c>
      <c r="E13" s="90" t="s">
        <v>68</v>
      </c>
      <c r="F13" s="91">
        <f>'Plan rash.po glavama'!I13</f>
        <v>301000</v>
      </c>
      <c r="G13" s="91">
        <f>'Plan rash.po glavama'!J13</f>
        <v>0</v>
      </c>
      <c r="H13" s="411">
        <f>'Plan rash.po glavama'!K13</f>
        <v>0</v>
      </c>
      <c r="I13" s="91">
        <f>F13+G13+H13</f>
        <v>301000</v>
      </c>
      <c r="J13" s="167"/>
    </row>
    <row r="14" spans="1:10">
      <c r="A14" s="90"/>
      <c r="B14" s="90"/>
      <c r="C14" s="93" t="s">
        <v>110</v>
      </c>
      <c r="D14" s="90">
        <v>423</v>
      </c>
      <c r="E14" s="90" t="s">
        <v>69</v>
      </c>
      <c r="F14" s="91">
        <f>'Plan rash.po glavama'!I14</f>
        <v>4403500</v>
      </c>
      <c r="G14" s="91">
        <f>'Plan rash.po glavama'!J14</f>
        <v>0</v>
      </c>
      <c r="H14" s="411">
        <f>'Plan rash.po glavama'!K14</f>
        <v>0</v>
      </c>
      <c r="I14" s="91">
        <f>F14+G14+H14</f>
        <v>4403500</v>
      </c>
      <c r="J14" s="167"/>
    </row>
    <row r="15" spans="1:10" ht="25.5" customHeight="1">
      <c r="A15" s="726" t="s">
        <v>186</v>
      </c>
      <c r="B15" s="726"/>
      <c r="C15" s="726"/>
      <c r="D15" s="726"/>
      <c r="E15" s="726"/>
      <c r="F15" s="94">
        <f>SUM(F10:F14)</f>
        <v>6073500</v>
      </c>
      <c r="G15" s="94">
        <f>SUM(G10:G14)</f>
        <v>0</v>
      </c>
      <c r="H15" s="355">
        <f>SUM(H10:H14)</f>
        <v>0</v>
      </c>
      <c r="I15" s="91">
        <f>SUM(I10:I14)</f>
        <v>6073500</v>
      </c>
      <c r="J15" s="167"/>
    </row>
    <row r="16" spans="1:10" ht="12" customHeight="1">
      <c r="A16" s="726" t="s">
        <v>111</v>
      </c>
      <c r="B16" s="726"/>
      <c r="C16" s="726"/>
      <c r="D16" s="726"/>
      <c r="E16" s="726"/>
      <c r="F16" s="94">
        <f t="shared" ref="F16:I17" si="0">SUM(F15)</f>
        <v>6073500</v>
      </c>
      <c r="G16" s="94">
        <f t="shared" si="0"/>
        <v>0</v>
      </c>
      <c r="H16" s="355">
        <f t="shared" si="0"/>
        <v>0</v>
      </c>
      <c r="I16" s="95">
        <f t="shared" si="0"/>
        <v>6073500</v>
      </c>
      <c r="J16" s="167"/>
    </row>
    <row r="17" spans="1:15">
      <c r="A17" s="726" t="s">
        <v>112</v>
      </c>
      <c r="B17" s="726"/>
      <c r="C17" s="726"/>
      <c r="D17" s="726"/>
      <c r="E17" s="726"/>
      <c r="F17" s="94">
        <f t="shared" si="0"/>
        <v>6073500</v>
      </c>
      <c r="G17" s="94">
        <f t="shared" si="0"/>
        <v>0</v>
      </c>
      <c r="H17" s="355">
        <f t="shared" si="0"/>
        <v>0</v>
      </c>
      <c r="I17" s="95">
        <f t="shared" si="0"/>
        <v>6073500</v>
      </c>
      <c r="J17" s="167"/>
    </row>
    <row r="18" spans="1:15">
      <c r="A18" s="751" t="s">
        <v>113</v>
      </c>
      <c r="B18" s="751"/>
      <c r="C18" s="751"/>
      <c r="D18" s="751"/>
      <c r="E18" s="751"/>
      <c r="F18" s="751"/>
      <c r="G18" s="751"/>
      <c r="H18" s="751"/>
      <c r="I18" s="751"/>
      <c r="J18" s="196"/>
    </row>
    <row r="19" spans="1:15">
      <c r="A19" s="751" t="s">
        <v>114</v>
      </c>
      <c r="B19" s="751"/>
      <c r="C19" s="751"/>
      <c r="D19" s="751"/>
      <c r="E19" s="751"/>
      <c r="F19" s="751"/>
      <c r="G19" s="751"/>
      <c r="H19" s="751"/>
      <c r="I19" s="751"/>
      <c r="J19" s="196"/>
    </row>
    <row r="20" spans="1:15">
      <c r="A20" s="751" t="s">
        <v>185</v>
      </c>
      <c r="B20" s="751"/>
      <c r="C20" s="751"/>
      <c r="D20" s="751"/>
      <c r="E20" s="751"/>
      <c r="F20" s="751"/>
      <c r="G20" s="751"/>
      <c r="H20" s="751"/>
      <c r="I20" s="751"/>
      <c r="J20" s="195"/>
    </row>
    <row r="21" spans="1:15" ht="24">
      <c r="A21" s="32" t="s">
        <v>622</v>
      </c>
      <c r="B21" s="90">
        <v>110</v>
      </c>
      <c r="C21" s="32" t="s">
        <v>115</v>
      </c>
      <c r="D21" s="90">
        <v>411</v>
      </c>
      <c r="E21" s="90" t="s">
        <v>74</v>
      </c>
      <c r="F21" s="91">
        <f>'Plan rash.po glavama'!I24</f>
        <v>8500000</v>
      </c>
      <c r="G21" s="91">
        <f>'Plan rash.po glavama'!J24</f>
        <v>0</v>
      </c>
      <c r="H21" s="411">
        <f>'Plan rash.po glavama'!K24</f>
        <v>0</v>
      </c>
      <c r="I21" s="91">
        <f t="shared" ref="I21:I27" si="1">F21+G21+H21</f>
        <v>8500000</v>
      </c>
      <c r="J21" s="195"/>
    </row>
    <row r="22" spans="1:15" ht="24">
      <c r="A22" s="90"/>
      <c r="B22" s="90"/>
      <c r="C22" s="32" t="s">
        <v>116</v>
      </c>
      <c r="D22" s="90">
        <v>412</v>
      </c>
      <c r="E22" s="90" t="s">
        <v>61</v>
      </c>
      <c r="F22" s="91">
        <f>'Plan rash.po glavama'!I25</f>
        <v>1521500</v>
      </c>
      <c r="G22" s="91">
        <f>'Plan rash.po glavama'!J25</f>
        <v>0</v>
      </c>
      <c r="H22" s="411">
        <f>'Plan rash.po glavama'!K25</f>
        <v>0</v>
      </c>
      <c r="I22" s="91">
        <f t="shared" si="1"/>
        <v>1521500</v>
      </c>
      <c r="J22" s="195"/>
    </row>
    <row r="23" spans="1:15">
      <c r="A23" s="90"/>
      <c r="B23" s="90"/>
      <c r="C23" s="32" t="s">
        <v>117</v>
      </c>
      <c r="D23" s="90">
        <v>413</v>
      </c>
      <c r="E23" s="92" t="s">
        <v>62</v>
      </c>
      <c r="F23" s="91">
        <f>'Plan rash.po glavama'!I26</f>
        <v>54000</v>
      </c>
      <c r="G23" s="91">
        <f>'Plan rash.po glavama'!J26</f>
        <v>0</v>
      </c>
      <c r="H23" s="411">
        <f>'Plan rash.po glavama'!K26</f>
        <v>0</v>
      </c>
      <c r="I23" s="91">
        <f t="shared" si="1"/>
        <v>54000</v>
      </c>
      <c r="J23" s="167"/>
    </row>
    <row r="24" spans="1:15" ht="15" customHeight="1">
      <c r="A24" s="90"/>
      <c r="B24" s="90"/>
      <c r="C24" s="32" t="s">
        <v>118</v>
      </c>
      <c r="D24" s="90">
        <v>414</v>
      </c>
      <c r="E24" s="96" t="s">
        <v>63</v>
      </c>
      <c r="F24" s="91">
        <f>'Plan rash.po glavama'!I27</f>
        <v>100000</v>
      </c>
      <c r="G24" s="91">
        <f>'Plan rash.po glavama'!J27</f>
        <v>0</v>
      </c>
      <c r="H24" s="411">
        <f>'Plan rash.po glavama'!K27</f>
        <v>0</v>
      </c>
      <c r="I24" s="91">
        <f t="shared" si="1"/>
        <v>100000</v>
      </c>
      <c r="J24" s="167"/>
    </row>
    <row r="25" spans="1:15">
      <c r="A25" s="90"/>
      <c r="B25" s="90"/>
      <c r="C25" s="32" t="s">
        <v>119</v>
      </c>
      <c r="D25" s="90">
        <v>415</v>
      </c>
      <c r="E25" s="96" t="s">
        <v>120</v>
      </c>
      <c r="F25" s="91">
        <f>'Plan rash.po glavama'!I28</f>
        <v>180000</v>
      </c>
      <c r="G25" s="91">
        <f>'Plan rash.po glavama'!J28</f>
        <v>0</v>
      </c>
      <c r="H25" s="411">
        <f>'Plan rash.po glavama'!K28</f>
        <v>0</v>
      </c>
      <c r="I25" s="91">
        <f t="shared" si="1"/>
        <v>180000</v>
      </c>
      <c r="J25" s="167"/>
    </row>
    <row r="26" spans="1:15" ht="11.25" customHeight="1">
      <c r="A26" s="90"/>
      <c r="B26" s="90"/>
      <c r="C26" s="32" t="s">
        <v>121</v>
      </c>
      <c r="D26" s="90">
        <v>422</v>
      </c>
      <c r="E26" s="96" t="s">
        <v>68</v>
      </c>
      <c r="F26" s="91">
        <f>'Plan rash.po glavama'!I29</f>
        <v>350000</v>
      </c>
      <c r="G26" s="91">
        <f>'Plan rash.po glavama'!J29</f>
        <v>0</v>
      </c>
      <c r="H26" s="411">
        <f>'Plan rash.po glavama'!K29</f>
        <v>0</v>
      </c>
      <c r="I26" s="91">
        <f t="shared" si="1"/>
        <v>350000</v>
      </c>
      <c r="J26" s="167"/>
    </row>
    <row r="27" spans="1:15">
      <c r="A27" s="90"/>
      <c r="B27" s="90"/>
      <c r="C27" s="32" t="s">
        <v>122</v>
      </c>
      <c r="D27" s="90">
        <v>423</v>
      </c>
      <c r="E27" s="96" t="s">
        <v>69</v>
      </c>
      <c r="F27" s="194">
        <f>'Plan rash.po glavama'!$I$32</f>
        <v>1135000</v>
      </c>
      <c r="G27" s="91">
        <f>'Plan rash.po glavama'!J32</f>
        <v>0</v>
      </c>
      <c r="H27" s="411">
        <f>'Plan rash.po glavama'!K32</f>
        <v>0</v>
      </c>
      <c r="I27" s="91">
        <f t="shared" si="1"/>
        <v>1135000</v>
      </c>
      <c r="J27" s="167"/>
    </row>
    <row r="28" spans="1:15">
      <c r="A28" s="726" t="s">
        <v>186</v>
      </c>
      <c r="B28" s="726"/>
      <c r="C28" s="726"/>
      <c r="D28" s="726"/>
      <c r="E28" s="726"/>
      <c r="F28" s="94">
        <f>SUM(F21:F27)</f>
        <v>11840500</v>
      </c>
      <c r="G28" s="94">
        <f>SUM(G21:G27)</f>
        <v>0</v>
      </c>
      <c r="H28" s="355">
        <f>SUM(H21:H27)</f>
        <v>0</v>
      </c>
      <c r="I28" s="153">
        <f>SUM(I21:I27)</f>
        <v>11840500</v>
      </c>
      <c r="J28" s="167"/>
    </row>
    <row r="29" spans="1:15" ht="13.5" customHeight="1">
      <c r="A29" s="726" t="s">
        <v>125</v>
      </c>
      <c r="B29" s="726"/>
      <c r="C29" s="726"/>
      <c r="D29" s="726"/>
      <c r="E29" s="726"/>
      <c r="F29" s="94">
        <f>SUM(F28)</f>
        <v>11840500</v>
      </c>
      <c r="G29" s="94">
        <f t="shared" ref="G29:I30" si="2">SUM(G28)</f>
        <v>0</v>
      </c>
      <c r="H29" s="355">
        <f t="shared" si="2"/>
        <v>0</v>
      </c>
      <c r="I29" s="95">
        <f t="shared" si="2"/>
        <v>11840500</v>
      </c>
      <c r="J29" s="167"/>
      <c r="O29" s="28"/>
    </row>
    <row r="30" spans="1:15" ht="15.75" customHeight="1">
      <c r="A30" s="726" t="s">
        <v>126</v>
      </c>
      <c r="B30" s="726"/>
      <c r="C30" s="726"/>
      <c r="D30" s="726"/>
      <c r="E30" s="726"/>
      <c r="F30" s="94">
        <f>SUM(F29)</f>
        <v>11840500</v>
      </c>
      <c r="G30" s="94">
        <f t="shared" si="2"/>
        <v>0</v>
      </c>
      <c r="H30" s="355">
        <f t="shared" si="2"/>
        <v>0</v>
      </c>
      <c r="I30" s="95">
        <f t="shared" si="2"/>
        <v>11840500</v>
      </c>
      <c r="J30" s="167"/>
    </row>
    <row r="31" spans="1:15">
      <c r="A31" s="751" t="s">
        <v>127</v>
      </c>
      <c r="B31" s="751"/>
      <c r="C31" s="751"/>
      <c r="D31" s="751"/>
      <c r="E31" s="751"/>
      <c r="F31" s="751"/>
      <c r="G31" s="751"/>
      <c r="H31" s="751"/>
      <c r="I31" s="751"/>
      <c r="J31" s="334"/>
    </row>
    <row r="32" spans="1:15">
      <c r="A32" s="751" t="s">
        <v>128</v>
      </c>
      <c r="B32" s="751"/>
      <c r="C32" s="751"/>
      <c r="D32" s="751"/>
      <c r="E32" s="751"/>
      <c r="F32" s="751"/>
      <c r="G32" s="751"/>
      <c r="H32" s="751"/>
      <c r="I32" s="751"/>
      <c r="J32" s="196"/>
    </row>
    <row r="33" spans="1:10">
      <c r="A33" s="751" t="s">
        <v>772</v>
      </c>
      <c r="B33" s="751"/>
      <c r="C33" s="751"/>
      <c r="D33" s="751"/>
      <c r="E33" s="751"/>
      <c r="F33" s="751"/>
      <c r="G33" s="751"/>
      <c r="H33" s="751"/>
      <c r="I33" s="751"/>
      <c r="J33" s="196"/>
    </row>
    <row r="34" spans="1:10" ht="35.25" customHeight="1">
      <c r="A34" s="162" t="s">
        <v>595</v>
      </c>
      <c r="B34" s="32" t="s">
        <v>738</v>
      </c>
      <c r="C34" s="32" t="s">
        <v>123</v>
      </c>
      <c r="D34" s="90">
        <v>472</v>
      </c>
      <c r="E34" s="90" t="s">
        <v>556</v>
      </c>
      <c r="F34" s="91">
        <v>40000</v>
      </c>
      <c r="G34" s="91">
        <v>0</v>
      </c>
      <c r="H34" s="411">
        <v>0</v>
      </c>
      <c r="I34" s="91">
        <f>F34+G34+H34</f>
        <v>40000</v>
      </c>
      <c r="J34" s="195"/>
    </row>
    <row r="35" spans="1:10">
      <c r="A35" s="758" t="s">
        <v>793</v>
      </c>
      <c r="B35" s="758"/>
      <c r="C35" s="758"/>
      <c r="D35" s="758"/>
      <c r="E35" s="758"/>
      <c r="F35" s="95">
        <f>SUM(F34)</f>
        <v>40000</v>
      </c>
      <c r="G35" s="95">
        <f>SUM(G34)</f>
        <v>0</v>
      </c>
      <c r="H35" s="95">
        <f>SUM(H34)</f>
        <v>0</v>
      </c>
      <c r="I35" s="95">
        <f>SUM(I34)</f>
        <v>40000</v>
      </c>
      <c r="J35" s="195"/>
    </row>
    <row r="36" spans="1:10">
      <c r="A36" s="751" t="s">
        <v>702</v>
      </c>
      <c r="B36" s="751"/>
      <c r="C36" s="751"/>
      <c r="D36" s="751"/>
      <c r="E36" s="751"/>
      <c r="F36" s="751"/>
      <c r="G36" s="751"/>
      <c r="H36" s="751"/>
      <c r="I36" s="751"/>
      <c r="J36" s="195"/>
    </row>
    <row r="37" spans="1:10" ht="15" customHeight="1">
      <c r="A37" s="262" t="s">
        <v>595</v>
      </c>
      <c r="B37" s="98" t="s">
        <v>200</v>
      </c>
      <c r="C37" s="99" t="s">
        <v>129</v>
      </c>
      <c r="D37" s="99">
        <v>472</v>
      </c>
      <c r="E37" s="99" t="s">
        <v>124</v>
      </c>
      <c r="F37" s="91">
        <f>'Plan rash.po glavama'!I41</f>
        <v>10125000</v>
      </c>
      <c r="G37" s="100">
        <f>'Plan rash.po glavama'!J41</f>
        <v>0</v>
      </c>
      <c r="H37" s="357">
        <f>'Plan rash.po glavama'!K41</f>
        <v>0</v>
      </c>
      <c r="I37" s="91">
        <f>F37+G37+H37</f>
        <v>10125000</v>
      </c>
      <c r="J37" s="334"/>
    </row>
    <row r="38" spans="1:10">
      <c r="A38" s="758" t="s">
        <v>764</v>
      </c>
      <c r="B38" s="758"/>
      <c r="C38" s="758"/>
      <c r="D38" s="758"/>
      <c r="E38" s="758"/>
      <c r="F38" s="95">
        <f>SUM(F37)</f>
        <v>10125000</v>
      </c>
      <c r="G38" s="95">
        <f>SUM(G37)</f>
        <v>0</v>
      </c>
      <c r="H38" s="445">
        <f>SUM(H37)</f>
        <v>0</v>
      </c>
      <c r="I38" s="95">
        <f>SUM(I37)</f>
        <v>10125000</v>
      </c>
      <c r="J38" s="196"/>
    </row>
    <row r="39" spans="1:10">
      <c r="A39" s="751" t="s">
        <v>729</v>
      </c>
      <c r="B39" s="751"/>
      <c r="C39" s="751"/>
      <c r="D39" s="751"/>
      <c r="E39" s="751"/>
      <c r="F39" s="751"/>
      <c r="G39" s="751"/>
      <c r="H39" s="751"/>
      <c r="I39" s="751"/>
      <c r="J39" s="195"/>
    </row>
    <row r="40" spans="1:10" ht="36.75" customHeight="1">
      <c r="A40" s="262" t="s">
        <v>595</v>
      </c>
      <c r="B40" s="98" t="s">
        <v>736</v>
      </c>
      <c r="C40" s="32" t="s">
        <v>130</v>
      </c>
      <c r="D40" s="90">
        <v>472</v>
      </c>
      <c r="E40" s="96" t="s">
        <v>725</v>
      </c>
      <c r="F40" s="250">
        <f>'Plan rash.po glavama'!I45</f>
        <v>850000</v>
      </c>
      <c r="G40" s="91">
        <f>'Plan rash.po glavama'!J45</f>
        <v>0</v>
      </c>
      <c r="H40" s="91">
        <f>'Plan rash.po glavama'!K45</f>
        <v>5630000</v>
      </c>
      <c r="I40" s="91">
        <f>SUM(F40:H40)</f>
        <v>6480000</v>
      </c>
      <c r="J40" s="167"/>
    </row>
    <row r="41" spans="1:10" ht="34.5" customHeight="1">
      <c r="A41" s="262"/>
      <c r="B41" s="98"/>
      <c r="C41" s="32" t="s">
        <v>809</v>
      </c>
      <c r="D41" s="90">
        <v>472</v>
      </c>
      <c r="E41" s="96" t="s">
        <v>810</v>
      </c>
      <c r="F41" s="250" t="e">
        <f>'Plan rash.po glavama'!#REF!</f>
        <v>#REF!</v>
      </c>
      <c r="G41" s="91" t="e">
        <f>'Plan rash.po glavama'!#REF!</f>
        <v>#REF!</v>
      </c>
      <c r="H41" s="91" t="e">
        <f>'Plan rash.po glavama'!#REF!</f>
        <v>#REF!</v>
      </c>
      <c r="I41" s="91" t="e">
        <f>SUM(F41:H41)</f>
        <v>#REF!</v>
      </c>
      <c r="J41" s="167"/>
    </row>
    <row r="42" spans="1:10" ht="13.5" customHeight="1">
      <c r="A42" s="758" t="s">
        <v>728</v>
      </c>
      <c r="B42" s="758"/>
      <c r="C42" s="758"/>
      <c r="D42" s="758"/>
      <c r="E42" s="758"/>
      <c r="F42" s="95" t="e">
        <f>SUM(F40:F41)</f>
        <v>#REF!</v>
      </c>
      <c r="G42" s="95">
        <f>SUM(G40)</f>
        <v>0</v>
      </c>
      <c r="H42" s="95" t="e">
        <f>SUM(H40:H41)</f>
        <v>#REF!</v>
      </c>
      <c r="I42" s="95" t="e">
        <f>SUM(I40:I41)</f>
        <v>#REF!</v>
      </c>
      <c r="J42" s="167"/>
    </row>
    <row r="43" spans="1:10" ht="16.5" customHeight="1">
      <c r="A43" s="730" t="s">
        <v>898</v>
      </c>
      <c r="B43" s="724"/>
      <c r="C43" s="724"/>
      <c r="D43" s="724"/>
      <c r="E43" s="724"/>
      <c r="F43" s="724"/>
      <c r="G43" s="724"/>
      <c r="H43" s="724"/>
      <c r="I43" s="725"/>
      <c r="J43" s="167"/>
    </row>
    <row r="44" spans="1:10" ht="24">
      <c r="A44" s="32" t="s">
        <v>595</v>
      </c>
      <c r="B44" s="32" t="s">
        <v>903</v>
      </c>
      <c r="C44" s="32" t="s">
        <v>899</v>
      </c>
      <c r="D44" s="90">
        <v>411</v>
      </c>
      <c r="E44" s="96" t="s">
        <v>74</v>
      </c>
      <c r="F44" s="513"/>
      <c r="G44" s="332"/>
      <c r="H44" s="514" t="e">
        <f>'Plan rash.po glavama'!#REF!</f>
        <v>#REF!</v>
      </c>
      <c r="I44" s="332" t="e">
        <f>F44+G44+H44</f>
        <v>#REF!</v>
      </c>
      <c r="J44" s="167"/>
    </row>
    <row r="45" spans="1:10" ht="15.75" customHeight="1">
      <c r="A45" s="262"/>
      <c r="B45" s="98"/>
      <c r="C45" s="32" t="s">
        <v>900</v>
      </c>
      <c r="D45" s="90">
        <v>412</v>
      </c>
      <c r="E45" s="96" t="s">
        <v>61</v>
      </c>
      <c r="F45" s="219">
        <v>0</v>
      </c>
      <c r="G45" s="332"/>
      <c r="H45" s="332" t="e">
        <f>'Plan rash.po glavama'!#REF!</f>
        <v>#REF!</v>
      </c>
      <c r="I45" s="332" t="e">
        <f>F45+G45+H45</f>
        <v>#REF!</v>
      </c>
      <c r="J45" s="167"/>
    </row>
    <row r="46" spans="1:10" ht="14.25" customHeight="1">
      <c r="A46" s="262"/>
      <c r="B46" s="98"/>
      <c r="C46" s="32" t="s">
        <v>901</v>
      </c>
      <c r="D46" s="90">
        <v>423</v>
      </c>
      <c r="E46" s="90" t="s">
        <v>69</v>
      </c>
      <c r="F46" s="219">
        <v>0</v>
      </c>
      <c r="G46" s="332"/>
      <c r="H46" s="332">
        <v>432000</v>
      </c>
      <c r="I46" s="332" t="e">
        <f>SUM(F45:H45)</f>
        <v>#REF!</v>
      </c>
      <c r="J46" s="167"/>
    </row>
    <row r="47" spans="1:10">
      <c r="A47" s="739" t="s">
        <v>902</v>
      </c>
      <c r="B47" s="740"/>
      <c r="C47" s="740"/>
      <c r="D47" s="740"/>
      <c r="E47" s="741"/>
      <c r="F47" s="95">
        <f>SUM(F44:F46)</f>
        <v>0</v>
      </c>
      <c r="G47" s="95">
        <f>SUM(G44:G46)</f>
        <v>0</v>
      </c>
      <c r="H47" s="102" t="e">
        <f>SUM(H44:H46)</f>
        <v>#REF!</v>
      </c>
      <c r="I47" s="95" t="e">
        <f>SUM(F47:H47)</f>
        <v>#REF!</v>
      </c>
      <c r="J47" s="167"/>
    </row>
    <row r="48" spans="1:10">
      <c r="A48" s="751" t="s">
        <v>202</v>
      </c>
      <c r="B48" s="751"/>
      <c r="C48" s="751"/>
      <c r="D48" s="751"/>
      <c r="E48" s="751"/>
      <c r="F48" s="751"/>
      <c r="G48" s="751"/>
      <c r="H48" s="751"/>
      <c r="I48" s="751"/>
      <c r="J48" s="167"/>
    </row>
    <row r="49" spans="1:11" ht="16.5" customHeight="1">
      <c r="A49" s="162" t="s">
        <v>595</v>
      </c>
      <c r="B49" s="90">
        <v>130</v>
      </c>
      <c r="C49" s="90" t="s">
        <v>131</v>
      </c>
      <c r="D49" s="90">
        <v>411</v>
      </c>
      <c r="E49" s="90" t="s">
        <v>74</v>
      </c>
      <c r="F49" s="250">
        <f>'Plan rash.po glavama'!I59</f>
        <v>41240000</v>
      </c>
      <c r="G49" s="91">
        <f>'Plan rash.po glavama'!J59</f>
        <v>0</v>
      </c>
      <c r="H49" s="411">
        <f>'Plan rash.po glavama'!K59</f>
        <v>0</v>
      </c>
      <c r="I49" s="91">
        <f>F49+G49+H49</f>
        <v>41240000</v>
      </c>
      <c r="J49" s="167"/>
    </row>
    <row r="50" spans="1:11" ht="15.75" customHeight="1">
      <c r="A50" s="90"/>
      <c r="B50" s="90"/>
      <c r="C50" s="90" t="s">
        <v>306</v>
      </c>
      <c r="D50" s="90">
        <v>412</v>
      </c>
      <c r="E50" s="90" t="s">
        <v>61</v>
      </c>
      <c r="F50" s="250">
        <f>'Plan rash.po glavama'!I60</f>
        <v>7400000</v>
      </c>
      <c r="G50" s="91">
        <f>'Plan rash.po glavama'!J60</f>
        <v>0</v>
      </c>
      <c r="H50" s="411">
        <f>'Plan rash.po glavama'!K60</f>
        <v>0</v>
      </c>
      <c r="I50" s="91">
        <f t="shared" ref="I50:I67" si="3">F50+G50+H50</f>
        <v>7400000</v>
      </c>
      <c r="J50" s="167"/>
    </row>
    <row r="51" spans="1:11" ht="16.5" customHeight="1">
      <c r="A51" s="90"/>
      <c r="B51" s="90"/>
      <c r="C51" s="90" t="s">
        <v>132</v>
      </c>
      <c r="D51" s="90">
        <v>413</v>
      </c>
      <c r="E51" s="90" t="s">
        <v>62</v>
      </c>
      <c r="F51" s="91">
        <f>'Plan rash.po glavama'!I61</f>
        <v>400000</v>
      </c>
      <c r="G51" s="91">
        <f>'Plan rash.po glavama'!J61</f>
        <v>0</v>
      </c>
      <c r="H51" s="411">
        <f>'Plan rash.po glavama'!K61</f>
        <v>0</v>
      </c>
      <c r="I51" s="91">
        <f t="shared" si="3"/>
        <v>400000</v>
      </c>
      <c r="J51" s="167"/>
    </row>
    <row r="52" spans="1:11" ht="18.75" customHeight="1">
      <c r="A52" s="90"/>
      <c r="B52" s="90"/>
      <c r="C52" s="90" t="s">
        <v>133</v>
      </c>
      <c r="D52" s="90">
        <v>414</v>
      </c>
      <c r="E52" s="90" t="s">
        <v>63</v>
      </c>
      <c r="F52" s="91">
        <f>'Plan rash.po glavama'!I62</f>
        <v>1547000</v>
      </c>
      <c r="G52" s="91">
        <f>'Plan rash.po glavama'!J62</f>
        <v>0</v>
      </c>
      <c r="H52" s="411">
        <f>'Plan rash.po glavama'!K62</f>
        <v>2000000</v>
      </c>
      <c r="I52" s="91">
        <f t="shared" si="3"/>
        <v>3547000</v>
      </c>
      <c r="J52" s="167"/>
    </row>
    <row r="53" spans="1:11" ht="16.5" customHeight="1">
      <c r="A53" s="90"/>
      <c r="B53" s="90"/>
      <c r="C53" s="90" t="s">
        <v>134</v>
      </c>
      <c r="D53" s="90">
        <v>415</v>
      </c>
      <c r="E53" s="90" t="s">
        <v>120</v>
      </c>
      <c r="F53" s="324">
        <f>'Plan rash.po glavama'!I63</f>
        <v>1000000</v>
      </c>
      <c r="G53" s="91">
        <f>'Plan rash.po glavama'!J63</f>
        <v>0</v>
      </c>
      <c r="H53" s="411">
        <f>'Plan rash.po glavama'!K63</f>
        <v>0</v>
      </c>
      <c r="I53" s="91">
        <f t="shared" si="3"/>
        <v>1000000</v>
      </c>
      <c r="J53" s="167"/>
    </row>
    <row r="54" spans="1:11" ht="15.75" customHeight="1">
      <c r="A54" s="90"/>
      <c r="B54" s="90"/>
      <c r="C54" s="32" t="s">
        <v>135</v>
      </c>
      <c r="D54" s="90">
        <v>416</v>
      </c>
      <c r="E54" s="90" t="s">
        <v>307</v>
      </c>
      <c r="F54" s="91">
        <f>'Plan rash.po glavama'!I64</f>
        <v>270000</v>
      </c>
      <c r="G54" s="91">
        <f>'Plan rash.po glavama'!J64</f>
        <v>0</v>
      </c>
      <c r="H54" s="411">
        <f>'Plan rash.po glavama'!K64</f>
        <v>0</v>
      </c>
      <c r="I54" s="91">
        <f t="shared" si="3"/>
        <v>270000</v>
      </c>
      <c r="J54" s="167"/>
    </row>
    <row r="55" spans="1:11" ht="26.25" customHeight="1">
      <c r="A55" s="90"/>
      <c r="B55" s="90"/>
      <c r="C55" s="32" t="s">
        <v>136</v>
      </c>
      <c r="D55" s="90">
        <v>421</v>
      </c>
      <c r="E55" s="90" t="s">
        <v>66</v>
      </c>
      <c r="F55" s="91">
        <f>'Plan rash.po glavama'!I65</f>
        <v>10025000</v>
      </c>
      <c r="G55" s="91">
        <f>'Plan rash.po glavama'!J65</f>
        <v>0</v>
      </c>
      <c r="H55" s="411">
        <f>'Plan rash.po glavama'!K65</f>
        <v>0</v>
      </c>
      <c r="I55" s="91">
        <f t="shared" si="3"/>
        <v>10025000</v>
      </c>
      <c r="J55" s="167"/>
    </row>
    <row r="56" spans="1:11" ht="15" customHeight="1">
      <c r="A56" s="90"/>
      <c r="B56" s="90"/>
      <c r="C56" s="32" t="s">
        <v>137</v>
      </c>
      <c r="D56" s="90">
        <v>422</v>
      </c>
      <c r="E56" s="90" t="s">
        <v>68</v>
      </c>
      <c r="F56" s="324">
        <f>'Plan rash.po glavama'!I66</f>
        <v>595000</v>
      </c>
      <c r="G56" s="91">
        <f>'Plan rash.po glavama'!J66</f>
        <v>0</v>
      </c>
      <c r="H56" s="411">
        <f>'Plan rash.po glavama'!K66</f>
        <v>0</v>
      </c>
      <c r="I56" s="91">
        <f t="shared" si="3"/>
        <v>595000</v>
      </c>
      <c r="J56" s="167"/>
    </row>
    <row r="57" spans="1:11" ht="17.25" customHeight="1">
      <c r="A57" s="90"/>
      <c r="B57" s="90"/>
      <c r="C57" s="32" t="s">
        <v>138</v>
      </c>
      <c r="D57" s="90">
        <v>423</v>
      </c>
      <c r="E57" s="90" t="s">
        <v>69</v>
      </c>
      <c r="F57" s="91">
        <f>'Plan rash.po glavama'!I67</f>
        <v>4034000</v>
      </c>
      <c r="G57" s="91">
        <f>'Plan rash.po glavama'!J67</f>
        <v>0</v>
      </c>
      <c r="H57" s="411">
        <f>'Plan rash.po glavama'!K67</f>
        <v>0</v>
      </c>
      <c r="I57" s="91">
        <f t="shared" si="3"/>
        <v>4034000</v>
      </c>
      <c r="J57" s="167"/>
    </row>
    <row r="58" spans="1:11" ht="16.5" customHeight="1">
      <c r="A58" s="90"/>
      <c r="B58" s="90"/>
      <c r="C58" s="32" t="s">
        <v>139</v>
      </c>
      <c r="D58" s="90">
        <v>424</v>
      </c>
      <c r="E58" s="90" t="s">
        <v>70</v>
      </c>
      <c r="F58" s="91">
        <f>'Plan rash.po glavama'!I69</f>
        <v>4360000</v>
      </c>
      <c r="G58" s="91">
        <f>'Plan rash.po glavama'!J69</f>
        <v>0</v>
      </c>
      <c r="H58" s="411">
        <f>'Plan rash.po glavama'!K69</f>
        <v>0</v>
      </c>
      <c r="I58" s="91">
        <f t="shared" si="3"/>
        <v>4360000</v>
      </c>
      <c r="J58" s="167"/>
    </row>
    <row r="59" spans="1:11" ht="15" customHeight="1">
      <c r="A59" s="90"/>
      <c r="B59" s="90"/>
      <c r="C59" s="32" t="s">
        <v>140</v>
      </c>
      <c r="D59" s="90">
        <v>425</v>
      </c>
      <c r="E59" s="90" t="s">
        <v>528</v>
      </c>
      <c r="F59" s="324">
        <f>'Plan rash.po glavama'!I70</f>
        <v>1940000</v>
      </c>
      <c r="G59" s="91">
        <f>'Plan rash.po glavama'!J70</f>
        <v>0</v>
      </c>
      <c r="H59" s="411">
        <f>'Plan rash.po glavama'!K70</f>
        <v>0</v>
      </c>
      <c r="I59" s="91">
        <f t="shared" si="3"/>
        <v>1940000</v>
      </c>
      <c r="J59" s="167"/>
    </row>
    <row r="60" spans="1:11">
      <c r="A60" s="90"/>
      <c r="B60" s="90"/>
      <c r="C60" s="32" t="s">
        <v>141</v>
      </c>
      <c r="D60" s="90">
        <v>426</v>
      </c>
      <c r="E60" s="90" t="s">
        <v>72</v>
      </c>
      <c r="F60" s="91">
        <f>'Plan rash.po glavama'!I71</f>
        <v>6410000</v>
      </c>
      <c r="G60" s="91">
        <f>'Plan rash.po glavama'!J71</f>
        <v>0</v>
      </c>
      <c r="H60" s="411">
        <f>'Plan rash.po glavama'!K71</f>
        <v>0</v>
      </c>
      <c r="I60" s="91">
        <f t="shared" si="3"/>
        <v>6410000</v>
      </c>
      <c r="J60" s="167"/>
    </row>
    <row r="61" spans="1:11" ht="15" customHeight="1">
      <c r="A61" s="90"/>
      <c r="B61" s="90"/>
      <c r="C61" s="32" t="s">
        <v>142</v>
      </c>
      <c r="D61" s="90">
        <v>444</v>
      </c>
      <c r="E61" s="90" t="s">
        <v>104</v>
      </c>
      <c r="F61" s="91">
        <f>'Plan rash.po glavama'!I72</f>
        <v>8000</v>
      </c>
      <c r="G61" s="91">
        <f>'Plan rash.po glavama'!J72</f>
        <v>0</v>
      </c>
      <c r="H61" s="411">
        <f>'Plan rash.po glavama'!K72</f>
        <v>0</v>
      </c>
      <c r="I61" s="91">
        <f t="shared" si="3"/>
        <v>8000</v>
      </c>
      <c r="J61" s="167"/>
    </row>
    <row r="62" spans="1:11" ht="36">
      <c r="A62" s="90"/>
      <c r="B62" s="90"/>
      <c r="C62" s="32" t="s">
        <v>143</v>
      </c>
      <c r="D62" s="90">
        <v>482</v>
      </c>
      <c r="E62" s="90" t="s">
        <v>527</v>
      </c>
      <c r="F62" s="91">
        <f>'Plan rash.po glavama'!I75</f>
        <v>1005000</v>
      </c>
      <c r="G62" s="91">
        <f>'Plan rash.po glavama'!J75</f>
        <v>0</v>
      </c>
      <c r="H62" s="411">
        <f>'Plan rash.po glavama'!K75</f>
        <v>0</v>
      </c>
      <c r="I62" s="91">
        <f t="shared" si="3"/>
        <v>1005000</v>
      </c>
      <c r="J62" s="196"/>
    </row>
    <row r="63" spans="1:11" ht="12" customHeight="1">
      <c r="A63" s="90"/>
      <c r="B63" s="90"/>
      <c r="C63" s="32" t="s">
        <v>144</v>
      </c>
      <c r="D63" s="90">
        <v>483</v>
      </c>
      <c r="E63" s="90" t="s">
        <v>85</v>
      </c>
      <c r="F63" s="91">
        <f>'Plan rash.po glavama'!I76</f>
        <v>450000</v>
      </c>
      <c r="G63" s="91">
        <f>'Plan rash.po glavama'!J76</f>
        <v>0</v>
      </c>
      <c r="H63" s="411">
        <f>'Plan rash.po glavama'!K76</f>
        <v>0</v>
      </c>
      <c r="I63" s="91">
        <f t="shared" si="3"/>
        <v>450000</v>
      </c>
      <c r="J63" s="195"/>
    </row>
    <row r="64" spans="1:11" ht="12.75" customHeight="1">
      <c r="A64" s="90"/>
      <c r="B64" s="90"/>
      <c r="C64" s="32" t="s">
        <v>146</v>
      </c>
      <c r="D64" s="90">
        <v>484</v>
      </c>
      <c r="E64" s="90" t="s">
        <v>529</v>
      </c>
      <c r="F64" s="91" t="e">
        <f>'Plan rash.po glavama'!#REF!</f>
        <v>#REF!</v>
      </c>
      <c r="G64" s="91" t="e">
        <f>'Plan rash.po glavama'!#REF!</f>
        <v>#REF!</v>
      </c>
      <c r="H64" s="411" t="e">
        <f>'Plan rash.po glavama'!#REF!</f>
        <v>#REF!</v>
      </c>
      <c r="I64" s="91" t="e">
        <f t="shared" si="3"/>
        <v>#REF!</v>
      </c>
      <c r="J64" s="195"/>
      <c r="K64" s="28"/>
    </row>
    <row r="65" spans="1:10" ht="36" customHeight="1">
      <c r="A65" s="90"/>
      <c r="B65" s="90"/>
      <c r="C65" s="32" t="s">
        <v>147</v>
      </c>
      <c r="D65" s="90">
        <v>485</v>
      </c>
      <c r="E65" s="90" t="s">
        <v>145</v>
      </c>
      <c r="F65" s="91">
        <f>'Plan rash.po glavama'!I77</f>
        <v>8000000</v>
      </c>
      <c r="G65" s="91">
        <f>'Plan rash.po glavama'!J77</f>
        <v>0</v>
      </c>
      <c r="H65" s="411">
        <f>'Plan rash.po glavama'!K77</f>
        <v>0</v>
      </c>
      <c r="I65" s="91">
        <f t="shared" si="3"/>
        <v>8000000</v>
      </c>
      <c r="J65" s="198"/>
    </row>
    <row r="66" spans="1:10" ht="37.5" customHeight="1">
      <c r="A66" s="90"/>
      <c r="B66" s="90"/>
      <c r="C66" s="32" t="s">
        <v>148</v>
      </c>
      <c r="D66" s="90">
        <v>512</v>
      </c>
      <c r="E66" s="90" t="s">
        <v>94</v>
      </c>
      <c r="F66" s="91">
        <f>'Plan rash.po glavama'!I78</f>
        <v>400000</v>
      </c>
      <c r="G66" s="91">
        <f>'Plan rash.po glavama'!J78</f>
        <v>0</v>
      </c>
      <c r="H66" s="411">
        <f>'Plan rash.po glavama'!K78</f>
        <v>0</v>
      </c>
      <c r="I66" s="91">
        <f t="shared" si="3"/>
        <v>400000</v>
      </c>
      <c r="J66" s="335"/>
    </row>
    <row r="67" spans="1:10" ht="12" customHeight="1">
      <c r="A67" s="90"/>
      <c r="B67" s="90"/>
      <c r="C67" s="32" t="s">
        <v>299</v>
      </c>
      <c r="D67" s="90">
        <v>515</v>
      </c>
      <c r="E67" s="90" t="s">
        <v>95</v>
      </c>
      <c r="F67" s="324">
        <f>'Plan rash.po glavama'!I79</f>
        <v>350000</v>
      </c>
      <c r="G67" s="91">
        <f>'Plan rash.po glavama'!J79</f>
        <v>0</v>
      </c>
      <c r="H67" s="411">
        <f>'Plan rash.po glavama'!K79</f>
        <v>0</v>
      </c>
      <c r="I67" s="91">
        <f t="shared" si="3"/>
        <v>350000</v>
      </c>
      <c r="J67" s="167"/>
    </row>
    <row r="68" spans="1:10" ht="14.25" customHeight="1">
      <c r="A68" s="90"/>
      <c r="B68" s="90"/>
      <c r="C68" s="32" t="s">
        <v>300</v>
      </c>
      <c r="D68" s="90">
        <v>541</v>
      </c>
      <c r="E68" s="90" t="s">
        <v>103</v>
      </c>
      <c r="F68" s="91">
        <f>'Plan rash.po glavama'!I80</f>
        <v>2300000</v>
      </c>
      <c r="G68" s="91">
        <f>'Plan rash.po glavama'!J80</f>
        <v>0</v>
      </c>
      <c r="H68" s="411">
        <f>'Plan rash.po glavama'!K80</f>
        <v>0</v>
      </c>
      <c r="I68" s="91">
        <f>F68+G68+H68</f>
        <v>2300000</v>
      </c>
      <c r="J68" s="167"/>
    </row>
    <row r="69" spans="1:10" ht="13.5" customHeight="1">
      <c r="A69" s="726" t="s">
        <v>203</v>
      </c>
      <c r="B69" s="726"/>
      <c r="C69" s="726"/>
      <c r="D69" s="726"/>
      <c r="E69" s="726"/>
      <c r="F69" s="94" t="e">
        <f>SUM(F49:F68)</f>
        <v>#REF!</v>
      </c>
      <c r="G69" s="94" t="e">
        <f>SUM(G49:G68)</f>
        <v>#REF!</v>
      </c>
      <c r="H69" s="355" t="e">
        <f>SUM(H49:H68)</f>
        <v>#REF!</v>
      </c>
      <c r="I69" s="95" t="e">
        <f>SUM(I49:I68)</f>
        <v>#REF!</v>
      </c>
      <c r="J69" s="167"/>
    </row>
    <row r="70" spans="1:10" ht="12.75" customHeight="1">
      <c r="A70" s="751" t="s">
        <v>221</v>
      </c>
      <c r="B70" s="751"/>
      <c r="C70" s="751"/>
      <c r="D70" s="751"/>
      <c r="E70" s="751"/>
      <c r="F70" s="441"/>
      <c r="G70" s="441"/>
      <c r="H70" s="446"/>
      <c r="I70" s="441"/>
      <c r="J70" s="196"/>
    </row>
    <row r="71" spans="1:10" ht="16.5" customHeight="1">
      <c r="A71" s="162" t="s">
        <v>595</v>
      </c>
      <c r="B71" s="90">
        <v>160</v>
      </c>
      <c r="C71" s="32" t="s">
        <v>813</v>
      </c>
      <c r="D71" s="90">
        <v>416</v>
      </c>
      <c r="E71" s="90" t="s">
        <v>307</v>
      </c>
      <c r="F71" s="324">
        <v>0</v>
      </c>
      <c r="G71" s="91">
        <v>0</v>
      </c>
      <c r="H71" s="411">
        <v>1740400</v>
      </c>
      <c r="I71" s="91">
        <f>SUM(F71:H71)</f>
        <v>1740400</v>
      </c>
      <c r="J71" s="200"/>
    </row>
    <row r="72" spans="1:10">
      <c r="A72" s="162"/>
      <c r="B72" s="90"/>
      <c r="C72" s="32" t="s">
        <v>814</v>
      </c>
      <c r="D72" s="90">
        <v>421</v>
      </c>
      <c r="E72" s="90" t="s">
        <v>66</v>
      </c>
      <c r="F72" s="324">
        <v>0</v>
      </c>
      <c r="G72" s="91">
        <v>0</v>
      </c>
      <c r="H72" s="411">
        <v>92748.1</v>
      </c>
      <c r="I72" s="91">
        <f t="shared" ref="I72:I78" si="4">SUM(F72:H72)</f>
        <v>92748.1</v>
      </c>
      <c r="J72" s="201"/>
    </row>
    <row r="73" spans="1:10" ht="22.5" customHeight="1">
      <c r="A73" s="162"/>
      <c r="B73" s="90"/>
      <c r="C73" s="32" t="s">
        <v>815</v>
      </c>
      <c r="D73" s="90">
        <v>426</v>
      </c>
      <c r="E73" s="90" t="s">
        <v>72</v>
      </c>
      <c r="F73" s="324">
        <v>0</v>
      </c>
      <c r="G73" s="91">
        <v>0</v>
      </c>
      <c r="H73" s="411">
        <v>104480</v>
      </c>
      <c r="I73" s="91">
        <f t="shared" si="4"/>
        <v>104480</v>
      </c>
      <c r="J73" s="196"/>
    </row>
    <row r="74" spans="1:10" ht="15" customHeight="1">
      <c r="A74" s="162" t="s">
        <v>595</v>
      </c>
      <c r="B74" s="90">
        <v>160</v>
      </c>
      <c r="C74" s="93" t="s">
        <v>301</v>
      </c>
      <c r="D74" s="90">
        <v>481</v>
      </c>
      <c r="E74" s="90" t="s">
        <v>551</v>
      </c>
      <c r="F74" s="324">
        <f>'Plan rash.po glavama'!I68</f>
        <v>583600</v>
      </c>
      <c r="G74" s="91">
        <f>'Plan rash.po glavama'!J68</f>
        <v>0</v>
      </c>
      <c r="H74" s="411">
        <f>'Plan rash.po glavama'!K68</f>
        <v>0</v>
      </c>
      <c r="I74" s="91">
        <f t="shared" si="4"/>
        <v>583600</v>
      </c>
      <c r="J74" s="479"/>
    </row>
    <row r="75" spans="1:10" ht="33.75" customHeight="1">
      <c r="A75" s="90"/>
      <c r="B75" s="90"/>
      <c r="C75" s="32" t="s">
        <v>302</v>
      </c>
      <c r="D75" s="90">
        <v>481</v>
      </c>
      <c r="E75" s="90" t="s">
        <v>552</v>
      </c>
      <c r="F75" s="91" t="e">
        <f>'Plan rash.po glavama'!#REF!</f>
        <v>#REF!</v>
      </c>
      <c r="G75" s="91" t="e">
        <f>'Plan rash.po glavama'!#REF!</f>
        <v>#REF!</v>
      </c>
      <c r="H75" s="411" t="e">
        <f>'Plan rash.po glavama'!#REF!</f>
        <v>#REF!</v>
      </c>
      <c r="I75" s="91" t="e">
        <f t="shared" si="4"/>
        <v>#REF!</v>
      </c>
      <c r="J75" s="202"/>
    </row>
    <row r="76" spans="1:10" ht="21" customHeight="1">
      <c r="A76" s="190"/>
      <c r="B76" s="190"/>
      <c r="C76" s="447" t="s">
        <v>303</v>
      </c>
      <c r="D76" s="190">
        <v>499</v>
      </c>
      <c r="E76" s="190" t="s">
        <v>434</v>
      </c>
      <c r="F76" s="139" t="e">
        <f>'Plan rash.po glavama'!#REF!</f>
        <v>#REF!</v>
      </c>
      <c r="G76" s="139" t="e">
        <f>'Plan rash.po glavama'!#REF!</f>
        <v>#REF!</v>
      </c>
      <c r="H76" s="356" t="e">
        <f>'Plan rash.po glavama'!#REF!</f>
        <v>#REF!</v>
      </c>
      <c r="I76" s="139" t="e">
        <f t="shared" si="4"/>
        <v>#REF!</v>
      </c>
      <c r="J76" s="196"/>
    </row>
    <row r="77" spans="1:10" ht="24" customHeight="1">
      <c r="A77" s="90"/>
      <c r="B77" s="90"/>
      <c r="C77" s="32" t="s">
        <v>304</v>
      </c>
      <c r="D77" s="90">
        <v>499</v>
      </c>
      <c r="E77" s="90" t="s">
        <v>555</v>
      </c>
      <c r="F77" s="91">
        <f>'Plan rash.po glavama'!I86</f>
        <v>1500000</v>
      </c>
      <c r="G77" s="91">
        <f>'Plan rash.po glavama'!J86</f>
        <v>0</v>
      </c>
      <c r="H77" s="411">
        <f>'Plan rash.po glavama'!K86</f>
        <v>0</v>
      </c>
      <c r="I77" s="91">
        <f t="shared" si="4"/>
        <v>1500000</v>
      </c>
      <c r="J77" s="197"/>
    </row>
    <row r="78" spans="1:10" ht="12" customHeight="1">
      <c r="A78" s="90"/>
      <c r="B78" s="90"/>
      <c r="C78" s="32" t="s">
        <v>811</v>
      </c>
      <c r="D78" s="90">
        <v>621</v>
      </c>
      <c r="E78" s="90" t="s">
        <v>812</v>
      </c>
      <c r="F78" s="91">
        <v>0</v>
      </c>
      <c r="G78" s="91">
        <v>0</v>
      </c>
      <c r="H78" s="411">
        <v>20000</v>
      </c>
      <c r="I78" s="91">
        <f t="shared" si="4"/>
        <v>20000</v>
      </c>
      <c r="J78" s="197"/>
    </row>
    <row r="79" spans="1:10" ht="24" customHeight="1">
      <c r="A79" s="777" t="s">
        <v>190</v>
      </c>
      <c r="B79" s="777"/>
      <c r="C79" s="777"/>
      <c r="D79" s="777"/>
      <c r="E79" s="777"/>
      <c r="F79" s="94" t="e">
        <f>SUM(F71:F78)</f>
        <v>#REF!</v>
      </c>
      <c r="G79" s="94" t="e">
        <f>SUM(G71:G78)</f>
        <v>#REF!</v>
      </c>
      <c r="H79" s="355" t="e">
        <f>SUM(H71:H78)</f>
        <v>#REF!</v>
      </c>
      <c r="I79" s="95" t="e">
        <f>SUM(F79:H79)</f>
        <v>#REF!</v>
      </c>
      <c r="J79" s="196"/>
    </row>
    <row r="80" spans="1:10" ht="16.5" customHeight="1">
      <c r="A80" s="751" t="s">
        <v>204</v>
      </c>
      <c r="B80" s="751"/>
      <c r="C80" s="751"/>
      <c r="D80" s="751"/>
      <c r="E80" s="751"/>
      <c r="F80" s="751"/>
      <c r="G80" s="751"/>
      <c r="H80" s="751"/>
      <c r="I80" s="751"/>
      <c r="J80" s="195"/>
    </row>
    <row r="81" spans="1:14" ht="12.75" customHeight="1">
      <c r="A81" s="32" t="s">
        <v>595</v>
      </c>
      <c r="B81" s="90">
        <v>170</v>
      </c>
      <c r="C81" s="32" t="s">
        <v>305</v>
      </c>
      <c r="D81" s="90">
        <v>441</v>
      </c>
      <c r="E81" s="91" t="s">
        <v>76</v>
      </c>
      <c r="F81" s="91">
        <f>'Plan rash.po glavama'!I104</f>
        <v>2500000</v>
      </c>
      <c r="G81" s="91">
        <f>'Plan rash.po glavama'!J104</f>
        <v>0</v>
      </c>
      <c r="H81" s="411">
        <f>'Plan rash.po glavama'!K104</f>
        <v>0</v>
      </c>
      <c r="I81" s="91">
        <f>SUM(F81:H81)</f>
        <v>2500000</v>
      </c>
      <c r="J81" s="336"/>
    </row>
    <row r="82" spans="1:14" ht="24.75" customHeight="1">
      <c r="A82" s="325"/>
      <c r="B82" s="90"/>
      <c r="C82" s="32" t="s">
        <v>149</v>
      </c>
      <c r="D82" s="9">
        <v>444</v>
      </c>
      <c r="E82" s="9" t="s">
        <v>104</v>
      </c>
      <c r="F82" s="91">
        <f>'Plan rash.po glavama'!I105</f>
        <v>4000000</v>
      </c>
      <c r="G82" s="91">
        <f>'Plan rash.po glavama'!J105</f>
        <v>0</v>
      </c>
      <c r="H82" s="411">
        <f>'Plan rash.po glavama'!K105</f>
        <v>0</v>
      </c>
      <c r="I82" s="91">
        <f>SUM(F82:H82)</f>
        <v>4000000</v>
      </c>
      <c r="J82" s="336"/>
    </row>
    <row r="83" spans="1:14" ht="24.75" customHeight="1">
      <c r="A83" s="325"/>
      <c r="B83" s="90"/>
      <c r="C83" s="32" t="s">
        <v>897</v>
      </c>
      <c r="D83" s="9">
        <v>611</v>
      </c>
      <c r="E83" s="9" t="s">
        <v>97</v>
      </c>
      <c r="F83" s="91">
        <v>8500000</v>
      </c>
      <c r="G83" s="91">
        <v>0</v>
      </c>
      <c r="H83" s="411"/>
      <c r="I83" s="36">
        <f>SUM(F83:H83)</f>
        <v>8500000</v>
      </c>
      <c r="J83" s="336"/>
    </row>
    <row r="84" spans="1:14" ht="12.75" customHeight="1">
      <c r="A84" s="726" t="s">
        <v>205</v>
      </c>
      <c r="B84" s="726"/>
      <c r="C84" s="726"/>
      <c r="D84" s="726"/>
      <c r="E84" s="726"/>
      <c r="F84" s="94">
        <f>SUM(F81:F83)</f>
        <v>15000000</v>
      </c>
      <c r="G84" s="94">
        <f>SUM(G81:G83)</f>
        <v>0</v>
      </c>
      <c r="H84" s="355">
        <f>SUM(H81:H83)</f>
        <v>0</v>
      </c>
      <c r="I84" s="95">
        <f>SUM(F84:H84)</f>
        <v>15000000</v>
      </c>
      <c r="J84" s="206"/>
    </row>
    <row r="85" spans="1:14" ht="19.5" customHeight="1">
      <c r="A85" s="777" t="s">
        <v>730</v>
      </c>
      <c r="B85" s="777"/>
      <c r="C85" s="777"/>
      <c r="D85" s="777"/>
      <c r="E85" s="777"/>
      <c r="F85" s="777"/>
      <c r="G85" s="777"/>
      <c r="H85" s="777"/>
      <c r="I85" s="777"/>
      <c r="J85" s="206"/>
      <c r="N85" t="s">
        <v>589</v>
      </c>
    </row>
    <row r="86" spans="1:14" ht="29.25" customHeight="1">
      <c r="A86" s="32" t="s">
        <v>595</v>
      </c>
      <c r="B86" s="515">
        <v>320</v>
      </c>
      <c r="C86" s="516" t="s">
        <v>907</v>
      </c>
      <c r="D86" s="516" t="s">
        <v>913</v>
      </c>
      <c r="E86" s="517" t="s">
        <v>914</v>
      </c>
      <c r="F86" s="518" t="e">
        <f>'Plan rash.po glavama'!#REF!</f>
        <v>#REF!</v>
      </c>
      <c r="G86" s="516"/>
      <c r="H86" s="516"/>
      <c r="I86" s="518" t="e">
        <f>F86+G86+H86</f>
        <v>#REF!</v>
      </c>
      <c r="J86" s="196"/>
    </row>
    <row r="87" spans="1:14" ht="18.75" customHeight="1">
      <c r="A87" s="238"/>
      <c r="B87" s="515">
        <v>320</v>
      </c>
      <c r="C87" s="516" t="s">
        <v>912</v>
      </c>
      <c r="D87" s="516" t="s">
        <v>908</v>
      </c>
      <c r="E87" s="517" t="s">
        <v>909</v>
      </c>
      <c r="F87" s="518" t="e">
        <f>'Plan rash.po glavama'!#REF!</f>
        <v>#REF!</v>
      </c>
      <c r="G87" s="516"/>
      <c r="H87" s="516"/>
      <c r="I87" s="518" t="e">
        <f>SUM(F87:H87)</f>
        <v>#REF!</v>
      </c>
      <c r="J87" s="195"/>
    </row>
    <row r="88" spans="1:14" ht="14.25" customHeight="1">
      <c r="A88" s="238"/>
      <c r="B88" s="103">
        <v>320</v>
      </c>
      <c r="C88" s="439" t="s">
        <v>311</v>
      </c>
      <c r="D88" s="161">
        <v>463</v>
      </c>
      <c r="E88" s="138" t="s">
        <v>794</v>
      </c>
      <c r="F88" s="91" t="e">
        <f>'Plan rash.po glavama'!#REF!</f>
        <v>#REF!</v>
      </c>
      <c r="G88" s="139">
        <v>0</v>
      </c>
      <c r="H88" s="139">
        <v>0</v>
      </c>
      <c r="I88" s="139" t="e">
        <f>F88+G88+H88</f>
        <v>#REF!</v>
      </c>
      <c r="J88" s="210"/>
    </row>
    <row r="89" spans="1:14" ht="14.25" customHeight="1">
      <c r="A89" s="97"/>
      <c r="B89" s="23">
        <v>320</v>
      </c>
      <c r="C89" s="439" t="s">
        <v>312</v>
      </c>
      <c r="D89" s="99">
        <v>463</v>
      </c>
      <c r="E89" s="89" t="s">
        <v>564</v>
      </c>
      <c r="F89" s="91" t="e">
        <f>'Plan rash.po glavama'!#REF!</f>
        <v>#REF!</v>
      </c>
      <c r="G89" s="100"/>
      <c r="H89" s="100"/>
      <c r="I89" s="91" t="e">
        <f>F89+G89+H89</f>
        <v>#REF!</v>
      </c>
      <c r="J89" s="337"/>
    </row>
    <row r="90" spans="1:14" ht="13.5" customHeight="1">
      <c r="A90" s="97"/>
      <c r="B90" s="23">
        <v>320</v>
      </c>
      <c r="C90" s="266" t="s">
        <v>915</v>
      </c>
      <c r="D90" s="99">
        <v>484</v>
      </c>
      <c r="E90" s="89" t="s">
        <v>916</v>
      </c>
      <c r="F90" s="332" t="e">
        <f>'Plan rash.po glavama'!#REF!</f>
        <v>#REF!</v>
      </c>
      <c r="G90" s="100"/>
      <c r="H90" s="101"/>
      <c r="I90" s="91" t="e">
        <f>F90+G90+H90</f>
        <v>#REF!</v>
      </c>
      <c r="J90" s="198"/>
    </row>
    <row r="91" spans="1:14" ht="12.75" customHeight="1">
      <c r="A91" s="751" t="s">
        <v>731</v>
      </c>
      <c r="B91" s="751"/>
      <c r="C91" s="751"/>
      <c r="D91" s="751"/>
      <c r="E91" s="751"/>
      <c r="F91" s="94" t="e">
        <f>SUM(F86:F90)</f>
        <v>#REF!</v>
      </c>
      <c r="G91" s="94">
        <f>SUM(G86:G90)</f>
        <v>0</v>
      </c>
      <c r="H91" s="94">
        <f>SUM(H86:H90)</f>
        <v>0</v>
      </c>
      <c r="I91" s="95" t="e">
        <f>SUM(I86:I90)</f>
        <v>#REF!</v>
      </c>
      <c r="J91" s="198"/>
    </row>
    <row r="92" spans="1:14" ht="12.75" customHeight="1">
      <c r="A92" s="777" t="s">
        <v>208</v>
      </c>
      <c r="B92" s="777"/>
      <c r="C92" s="777"/>
      <c r="D92" s="777"/>
      <c r="E92" s="777"/>
      <c r="F92" s="777"/>
      <c r="G92" s="777"/>
      <c r="H92" s="777"/>
      <c r="I92" s="777"/>
      <c r="J92" s="195"/>
    </row>
    <row r="93" spans="1:14" ht="15" customHeight="1">
      <c r="A93" s="32" t="s">
        <v>595</v>
      </c>
      <c r="B93" s="103">
        <v>360</v>
      </c>
      <c r="C93" s="402" t="s">
        <v>680</v>
      </c>
      <c r="D93" s="99">
        <v>463</v>
      </c>
      <c r="E93" s="89" t="s">
        <v>531</v>
      </c>
      <c r="F93" s="250" t="e">
        <f>'Plan rash.po glavama'!#REF!</f>
        <v>#REF!</v>
      </c>
      <c r="G93" s="94" t="e">
        <f>'Plan rash.po glavama'!#REF!</f>
        <v>#REF!</v>
      </c>
      <c r="H93" s="411" t="e">
        <f>'Plan rash.po glavama'!#REF!</f>
        <v>#REF!</v>
      </c>
      <c r="I93" s="91" t="e">
        <f>F93+G93+H93</f>
        <v>#REF!</v>
      </c>
      <c r="J93" s="195"/>
    </row>
    <row r="94" spans="1:14" ht="12" customHeight="1">
      <c r="A94" s="751" t="s">
        <v>753</v>
      </c>
      <c r="B94" s="751"/>
      <c r="C94" s="751"/>
      <c r="D94" s="751"/>
      <c r="E94" s="751"/>
      <c r="F94" s="94" t="e">
        <f>SUM(F93:F93)</f>
        <v>#REF!</v>
      </c>
      <c r="G94" s="94" t="e">
        <f>SUM(G93:G93)</f>
        <v>#REF!</v>
      </c>
      <c r="H94" s="355" t="e">
        <f>SUM(H93:H93)</f>
        <v>#REF!</v>
      </c>
      <c r="I94" s="95" t="e">
        <f>SUM(I93)</f>
        <v>#REF!</v>
      </c>
      <c r="J94" s="167"/>
    </row>
    <row r="95" spans="1:14" ht="12.75" customHeight="1">
      <c r="A95" s="751" t="s">
        <v>726</v>
      </c>
      <c r="B95" s="751"/>
      <c r="C95" s="751"/>
      <c r="D95" s="751"/>
      <c r="E95" s="751"/>
      <c r="F95" s="751"/>
      <c r="G95" s="751"/>
      <c r="H95" s="751"/>
      <c r="I95" s="751"/>
      <c r="J95" s="167"/>
    </row>
    <row r="96" spans="1:14" ht="14.25" customHeight="1">
      <c r="A96" s="32" t="s">
        <v>595</v>
      </c>
      <c r="B96" s="103">
        <v>411</v>
      </c>
      <c r="C96" s="32" t="s">
        <v>739</v>
      </c>
      <c r="D96" s="90">
        <v>423</v>
      </c>
      <c r="E96" s="96" t="s">
        <v>553</v>
      </c>
      <c r="F96" s="91">
        <v>1277000</v>
      </c>
      <c r="G96" s="91"/>
      <c r="H96" s="91"/>
      <c r="I96" s="91">
        <f>F96+G96+H96</f>
        <v>1277000</v>
      </c>
      <c r="J96" s="167"/>
    </row>
    <row r="97" spans="1:13" ht="12" customHeight="1">
      <c r="A97" s="758" t="s">
        <v>727</v>
      </c>
      <c r="B97" s="776"/>
      <c r="C97" s="776"/>
      <c r="D97" s="776"/>
      <c r="E97" s="776"/>
      <c r="F97" s="94">
        <f>SUM(F96)</f>
        <v>1277000</v>
      </c>
      <c r="G97" s="94">
        <f>SUM(G96)</f>
        <v>0</v>
      </c>
      <c r="H97" s="94">
        <f>SUM(H96)</f>
        <v>0</v>
      </c>
      <c r="I97" s="94">
        <f>SUM(I96)</f>
        <v>1277000</v>
      </c>
      <c r="J97" s="167"/>
    </row>
    <row r="98" spans="1:13" ht="13.5" customHeight="1">
      <c r="A98" s="751" t="s">
        <v>207</v>
      </c>
      <c r="B98" s="751"/>
      <c r="C98" s="751"/>
      <c r="D98" s="751"/>
      <c r="E98" s="751"/>
      <c r="F98" s="751"/>
      <c r="G98" s="751"/>
      <c r="H98" s="751"/>
      <c r="I98" s="751"/>
      <c r="J98" s="167"/>
    </row>
    <row r="99" spans="1:13" ht="14.25" customHeight="1">
      <c r="A99" s="448" t="s">
        <v>595</v>
      </c>
      <c r="B99" s="449">
        <v>412</v>
      </c>
      <c r="C99" s="402" t="s">
        <v>771</v>
      </c>
      <c r="D99" s="525">
        <v>463</v>
      </c>
      <c r="E99" s="89" t="e">
        <f>'Plan rash.po glavama'!#REF!</f>
        <v>#REF!</v>
      </c>
      <c r="F99" s="100">
        <v>5200000</v>
      </c>
      <c r="G99" s="100">
        <f>'Plan rash.po glavama'!J28</f>
        <v>0</v>
      </c>
      <c r="H99" s="357">
        <f>'Plan rash.po glavama'!K28</f>
        <v>0</v>
      </c>
      <c r="I99" s="233">
        <f>F99+G99+H99</f>
        <v>5200000</v>
      </c>
      <c r="J99" s="167"/>
    </row>
    <row r="100" spans="1:13" ht="15" customHeight="1">
      <c r="A100" s="448"/>
      <c r="B100" s="449"/>
      <c r="C100" s="402" t="s">
        <v>681</v>
      </c>
      <c r="D100" s="525">
        <v>451</v>
      </c>
      <c r="E100" s="89" t="s">
        <v>775</v>
      </c>
      <c r="F100" s="100" t="e">
        <f>'Plan rash.po glavama'!#REF!</f>
        <v>#REF!</v>
      </c>
      <c r="G100" s="100">
        <f>'Plan rash.po glavama'!J33</f>
        <v>0</v>
      </c>
      <c r="H100" s="357">
        <f>'Plan rash.po glavama'!K33</f>
        <v>0</v>
      </c>
      <c r="I100" s="233" t="e">
        <f>F100+G100+H100</f>
        <v>#REF!</v>
      </c>
      <c r="J100" s="196"/>
    </row>
    <row r="101" spans="1:13" ht="24" customHeight="1">
      <c r="A101" s="162"/>
      <c r="B101" s="103"/>
      <c r="C101" s="402" t="s">
        <v>763</v>
      </c>
      <c r="D101" s="259">
        <v>463</v>
      </c>
      <c r="E101" s="89" t="e">
        <f>'Plan rash.po glavama'!#REF!</f>
        <v>#REF!</v>
      </c>
      <c r="F101" s="100" t="e">
        <f>'Plan rash.po glavama'!#REF!</f>
        <v>#REF!</v>
      </c>
      <c r="G101" s="100"/>
      <c r="H101" s="100"/>
      <c r="I101" s="91" t="e">
        <f>F101+G101+H101</f>
        <v>#REF!</v>
      </c>
      <c r="J101" s="196"/>
    </row>
    <row r="102" spans="1:13">
      <c r="A102" s="777" t="s">
        <v>765</v>
      </c>
      <c r="B102" s="777"/>
      <c r="C102" s="777"/>
      <c r="D102" s="777"/>
      <c r="E102" s="777"/>
      <c r="F102" s="94" t="e">
        <f>SUM(F99:F101)</f>
        <v>#REF!</v>
      </c>
      <c r="G102" s="94">
        <f>SUM(G99:G101)</f>
        <v>0</v>
      </c>
      <c r="H102" s="355">
        <f>SUM(H99:H101)</f>
        <v>0</v>
      </c>
      <c r="I102" s="95" t="e">
        <f>SUM(I99:I101)</f>
        <v>#REF!</v>
      </c>
      <c r="J102" s="195"/>
      <c r="M102" s="28"/>
    </row>
    <row r="103" spans="1:13" ht="15" customHeight="1">
      <c r="A103" s="758" t="s">
        <v>226</v>
      </c>
      <c r="B103" s="776"/>
      <c r="C103" s="776"/>
      <c r="D103" s="776"/>
      <c r="E103" s="776"/>
      <c r="F103" s="776"/>
      <c r="G103" s="776"/>
      <c r="H103" s="776"/>
      <c r="I103" s="776"/>
      <c r="J103" s="195"/>
    </row>
    <row r="104" spans="1:13" ht="26.25" customHeight="1">
      <c r="A104" s="32" t="s">
        <v>595</v>
      </c>
      <c r="B104" s="103">
        <v>421</v>
      </c>
      <c r="C104" s="439" t="s">
        <v>682</v>
      </c>
      <c r="D104" s="99">
        <v>423</v>
      </c>
      <c r="E104" s="97" t="e">
        <f>'Plan rash.po glavama'!#REF!</f>
        <v>#REF!</v>
      </c>
      <c r="F104" s="100" t="e">
        <f>'Plan rash.po glavama'!#REF!</f>
        <v>#REF!</v>
      </c>
      <c r="G104" s="100" t="e">
        <f>'Plan rash.po glavama'!#REF!</f>
        <v>#REF!</v>
      </c>
      <c r="H104" s="357" t="e">
        <f>'Plan rash.po glavama'!#REF!</f>
        <v>#REF!</v>
      </c>
      <c r="I104" s="91" t="e">
        <f>F104+G104+H104</f>
        <v>#REF!</v>
      </c>
      <c r="J104" s="167"/>
    </row>
    <row r="105" spans="1:13" ht="22.5" customHeight="1">
      <c r="A105" s="97"/>
      <c r="B105" s="103"/>
      <c r="C105" s="439" t="s">
        <v>683</v>
      </c>
      <c r="D105" s="99">
        <v>424</v>
      </c>
      <c r="E105" s="89" t="e">
        <f>'Plan rash.po glavama'!#REF!</f>
        <v>#REF!</v>
      </c>
      <c r="F105" s="100" t="e">
        <f>'Plan rash.po glavama'!#REF!</f>
        <v>#REF!</v>
      </c>
      <c r="G105" s="100" t="e">
        <f>'Plan rash.po glavama'!#REF!</f>
        <v>#REF!</v>
      </c>
      <c r="H105" s="357" t="e">
        <f>'Plan rash.po glavama'!#REF!</f>
        <v>#REF!</v>
      </c>
      <c r="I105" s="91" t="e">
        <f>F105+G105+H105</f>
        <v>#REF!</v>
      </c>
      <c r="J105" s="167"/>
    </row>
    <row r="106" spans="1:13">
      <c r="A106" s="97"/>
      <c r="B106" s="103"/>
      <c r="C106" s="439" t="s">
        <v>684</v>
      </c>
      <c r="D106" s="99">
        <v>451</v>
      </c>
      <c r="E106" s="89" t="e">
        <f>'Plan rash.po glavama'!#REF!</f>
        <v>#REF!</v>
      </c>
      <c r="F106" s="100" t="e">
        <f>'Plan rash.po glavama'!#REF!</f>
        <v>#REF!</v>
      </c>
      <c r="G106" s="100" t="e">
        <f>'Plan rash.po glavama'!#REF!</f>
        <v>#REF!</v>
      </c>
      <c r="H106" s="357" t="e">
        <f>'Plan rash.po glavama'!#REF!</f>
        <v>#REF!</v>
      </c>
      <c r="I106" s="91" t="e">
        <f>F106+G106+H106</f>
        <v>#REF!</v>
      </c>
      <c r="J106" s="167"/>
    </row>
    <row r="107" spans="1:13" ht="12.75" customHeight="1">
      <c r="A107" s="758" t="s">
        <v>752</v>
      </c>
      <c r="B107" s="758"/>
      <c r="C107" s="758"/>
      <c r="D107" s="758"/>
      <c r="E107" s="758"/>
      <c r="F107" s="95" t="e">
        <f>SUM(F104:F106)</f>
        <v>#REF!</v>
      </c>
      <c r="G107" s="95" t="e">
        <f>SUM(G104:G106)</f>
        <v>#REF!</v>
      </c>
      <c r="H107" s="445" t="e">
        <f>SUM(H104:H106)</f>
        <v>#REF!</v>
      </c>
      <c r="I107" s="95" t="e">
        <f>SUM(I104:I106)</f>
        <v>#REF!</v>
      </c>
      <c r="J107" s="167"/>
    </row>
    <row r="108" spans="1:13" ht="18.75" customHeight="1">
      <c r="A108" s="758" t="s">
        <v>502</v>
      </c>
      <c r="B108" s="758"/>
      <c r="C108" s="758"/>
      <c r="D108" s="758"/>
      <c r="E108" s="758"/>
      <c r="F108" s="758"/>
      <c r="G108" s="758"/>
      <c r="H108" s="758"/>
      <c r="I108" s="758"/>
      <c r="J108" s="167"/>
    </row>
    <row r="109" spans="1:13" ht="12.75" customHeight="1">
      <c r="A109" s="32" t="s">
        <v>595</v>
      </c>
      <c r="B109" s="161">
        <v>422</v>
      </c>
      <c r="C109" s="402" t="s">
        <v>685</v>
      </c>
      <c r="D109" s="161">
        <v>424</v>
      </c>
      <c r="E109" s="138" t="s">
        <v>70</v>
      </c>
      <c r="F109" s="450" t="e">
        <f>'Plan rash.po glavama'!#REF!</f>
        <v>#REF!</v>
      </c>
      <c r="G109" s="139" t="e">
        <f>'Plan rash.po glavama'!#REF!</f>
        <v>#REF!</v>
      </c>
      <c r="H109" s="356" t="e">
        <f>'Plan rash.po glavama'!#REF!</f>
        <v>#REF!</v>
      </c>
      <c r="I109" s="139" t="e">
        <f>H109+G109+F109</f>
        <v>#REF!</v>
      </c>
      <c r="J109" s="167"/>
    </row>
    <row r="110" spans="1:13">
      <c r="A110" s="758" t="s">
        <v>503</v>
      </c>
      <c r="B110" s="758"/>
      <c r="C110" s="758"/>
      <c r="D110" s="758"/>
      <c r="E110" s="758"/>
      <c r="F110" s="95" t="e">
        <f>SUM(F109)</f>
        <v>#REF!</v>
      </c>
      <c r="G110" s="95" t="e">
        <f>SUM(G109)</f>
        <v>#REF!</v>
      </c>
      <c r="H110" s="445" t="e">
        <f>SUM(H109)</f>
        <v>#REF!</v>
      </c>
      <c r="I110" s="95" t="e">
        <f>SUM(I109)</f>
        <v>#REF!</v>
      </c>
      <c r="J110" s="167"/>
    </row>
    <row r="111" spans="1:13" ht="24.75" customHeight="1">
      <c r="A111" s="758" t="s">
        <v>209</v>
      </c>
      <c r="B111" s="758"/>
      <c r="C111" s="758"/>
      <c r="D111" s="758"/>
      <c r="E111" s="758"/>
      <c r="F111" s="758"/>
      <c r="G111" s="758"/>
      <c r="H111" s="758"/>
      <c r="I111" s="758"/>
      <c r="J111" s="167"/>
    </row>
    <row r="112" spans="1:13" ht="25.5" customHeight="1">
      <c r="A112" s="32" t="s">
        <v>595</v>
      </c>
      <c r="B112" s="140">
        <v>560</v>
      </c>
      <c r="C112" s="439" t="e">
        <f>'Plan rash.po glavama'!#REF!</f>
        <v>#REF!</v>
      </c>
      <c r="D112" s="480" t="e">
        <f>'Plan rash.po glavama'!#REF!</f>
        <v>#REF!</v>
      </c>
      <c r="E112" s="481" t="e">
        <f>'Plan rash.po glavama'!#REF!</f>
        <v>#REF!</v>
      </c>
      <c r="F112" s="260" t="e">
        <f>'Plan rash.po glavama'!#REF!</f>
        <v>#REF!</v>
      </c>
      <c r="G112" s="141" t="e">
        <f>'Plan rash.po glavama'!#REF!</f>
        <v>#REF!</v>
      </c>
      <c r="H112" s="440" t="e">
        <f>'Plan rash.po glavama'!#REF!</f>
        <v>#REF!</v>
      </c>
      <c r="I112" s="141" t="e">
        <f>H112+G112+F112</f>
        <v>#REF!</v>
      </c>
      <c r="J112" s="198"/>
    </row>
    <row r="113" spans="1:21" ht="17.25" customHeight="1">
      <c r="A113" s="32" t="s">
        <v>595</v>
      </c>
      <c r="B113" s="140">
        <v>560</v>
      </c>
      <c r="C113" s="439" t="e">
        <f>'Plan rash.po glavama'!#REF!</f>
        <v>#REF!</v>
      </c>
      <c r="D113" s="480" t="e">
        <f>'Plan rash.po glavama'!#REF!</f>
        <v>#REF!</v>
      </c>
      <c r="E113" s="522" t="e">
        <f>'Plan rash.po glavama'!#REF!</f>
        <v>#REF!</v>
      </c>
      <c r="F113" s="260" t="e">
        <f>'Plan rash.po glavama'!#REF!</f>
        <v>#REF!</v>
      </c>
      <c r="G113" s="141" t="e">
        <f>'Plan rash.po glavama'!#REF!</f>
        <v>#REF!</v>
      </c>
      <c r="H113" s="440" t="e">
        <f>'Plan rash.po glavama'!#REF!</f>
        <v>#REF!</v>
      </c>
      <c r="I113" s="141" t="e">
        <f>H113+G113+F113</f>
        <v>#REF!</v>
      </c>
      <c r="J113" s="198"/>
    </row>
    <row r="114" spans="1:21" ht="12.75" customHeight="1">
      <c r="A114" s="32" t="s">
        <v>595</v>
      </c>
      <c r="B114" s="140">
        <v>560</v>
      </c>
      <c r="C114" s="439" t="str">
        <f>'Plan rash.po glavama'!F136</f>
        <v>53/1</v>
      </c>
      <c r="D114" s="480">
        <f>'Plan rash.po glavama'!G136</f>
        <v>423</v>
      </c>
      <c r="E114" s="481" t="str">
        <f>'Plan rash.po glavama'!H136</f>
        <v>Услуге по уговору-консултантске услуге</v>
      </c>
      <c r="F114" s="100">
        <f>'Plan rash.po glavama'!I136</f>
        <v>4800000</v>
      </c>
      <c r="G114" s="141">
        <f>'Plan rash.po glavama'!J136</f>
        <v>0</v>
      </c>
      <c r="H114" s="440">
        <f>'Plan rash.po glavama'!K136</f>
        <v>0</v>
      </c>
      <c r="I114" s="141">
        <f>H114+G114+F114</f>
        <v>4800000</v>
      </c>
      <c r="J114" s="195"/>
    </row>
    <row r="115" spans="1:21" ht="17.25" customHeight="1">
      <c r="A115" s="758" t="s">
        <v>432</v>
      </c>
      <c r="B115" s="758"/>
      <c r="C115" s="758"/>
      <c r="D115" s="758"/>
      <c r="E115" s="758"/>
      <c r="F115" s="95" t="e">
        <f>SUM(F112:F114)</f>
        <v>#REF!</v>
      </c>
      <c r="G115" s="95" t="e">
        <f>SUM(G112:G114)</f>
        <v>#REF!</v>
      </c>
      <c r="H115" s="445" t="e">
        <f>SUM(H112:H114)</f>
        <v>#REF!</v>
      </c>
      <c r="I115" s="95" t="e">
        <f>SUM(F115:H115)</f>
        <v>#REF!</v>
      </c>
      <c r="J115" s="195"/>
    </row>
    <row r="116" spans="1:21">
      <c r="A116" s="751" t="s">
        <v>419</v>
      </c>
      <c r="B116" s="751"/>
      <c r="C116" s="751"/>
      <c r="D116" s="751"/>
      <c r="E116" s="751"/>
      <c r="F116" s="441"/>
      <c r="G116" s="441"/>
      <c r="H116" s="446"/>
      <c r="I116" s="441"/>
      <c r="J116" s="167"/>
    </row>
    <row r="117" spans="1:21" ht="14.25" customHeight="1">
      <c r="A117" s="32" t="s">
        <v>595</v>
      </c>
      <c r="B117" s="140">
        <v>630</v>
      </c>
      <c r="C117" s="439" t="s">
        <v>686</v>
      </c>
      <c r="D117" s="93">
        <f>'Plan rash.po glavama'!G53</f>
        <v>472</v>
      </c>
      <c r="E117" s="451" t="str">
        <f>'Plan rash.po glavama'!H53</f>
        <v>Накнаде за социјалну заштиту-ЈП Градска чистоћа за цену воде</v>
      </c>
      <c r="F117" s="250">
        <f>'Plan rash.po glavama'!I53</f>
        <v>1000000</v>
      </c>
      <c r="G117" s="91">
        <f>'Plan rash.po glavama'!J53</f>
        <v>0</v>
      </c>
      <c r="H117" s="91">
        <f>'Plan rash.po glavama'!K53</f>
        <v>0</v>
      </c>
      <c r="I117" s="91">
        <f>H117+G117+F117</f>
        <v>1000000</v>
      </c>
      <c r="J117" s="197"/>
    </row>
    <row r="118" spans="1:21" ht="26.25" customHeight="1">
      <c r="A118" s="751" t="s">
        <v>422</v>
      </c>
      <c r="B118" s="751"/>
      <c r="C118" s="751"/>
      <c r="D118" s="751"/>
      <c r="E118" s="751"/>
      <c r="F118" s="94">
        <f>SUM(F117:F117)</f>
        <v>1000000</v>
      </c>
      <c r="G118" s="94">
        <f>SUM(G117:G117)</f>
        <v>0</v>
      </c>
      <c r="H118" s="355">
        <f>SUM(H117:H117)</f>
        <v>0</v>
      </c>
      <c r="I118" s="94">
        <f>SUM(F118:H118)</f>
        <v>1000000</v>
      </c>
      <c r="J118" s="197"/>
      <c r="M118" s="780"/>
      <c r="N118" s="781"/>
      <c r="O118" s="781"/>
      <c r="P118" s="781"/>
      <c r="Q118" s="781"/>
      <c r="R118" s="198"/>
      <c r="S118" s="198"/>
      <c r="T118" s="367"/>
      <c r="U118" s="198"/>
    </row>
    <row r="119" spans="1:21" ht="14.25" customHeight="1">
      <c r="A119" s="751" t="s">
        <v>275</v>
      </c>
      <c r="B119" s="751"/>
      <c r="C119" s="751"/>
      <c r="D119" s="751"/>
      <c r="E119" s="751"/>
      <c r="F119" s="751"/>
      <c r="G119" s="751"/>
      <c r="H119" s="751"/>
      <c r="I119" s="751"/>
      <c r="J119" s="208"/>
    </row>
    <row r="120" spans="1:21" ht="36">
      <c r="A120" s="32" t="s">
        <v>595</v>
      </c>
      <c r="B120" s="90">
        <v>760</v>
      </c>
      <c r="C120" s="452" t="s">
        <v>687</v>
      </c>
      <c r="D120" s="90">
        <f>'Plan rash.po glavama'!G265</f>
        <v>463</v>
      </c>
      <c r="E120" s="90" t="s">
        <v>905</v>
      </c>
      <c r="F120" s="324">
        <f>'Plan rash.po glavama'!I265</f>
        <v>12600000</v>
      </c>
      <c r="G120" s="91">
        <v>0</v>
      </c>
      <c r="H120" s="91">
        <v>0</v>
      </c>
      <c r="I120" s="105">
        <f>F120+G120+H120</f>
        <v>12600000</v>
      </c>
      <c r="J120" s="195"/>
    </row>
    <row r="121" spans="1:21" ht="23.25" customHeight="1">
      <c r="A121" s="90"/>
      <c r="B121" s="90"/>
      <c r="C121" s="439" t="s">
        <v>688</v>
      </c>
      <c r="D121" s="90">
        <f>'Plan rash.po glavama'!G173</f>
        <v>472</v>
      </c>
      <c r="E121" s="90" t="s">
        <v>906</v>
      </c>
      <c r="F121" s="324">
        <f>'Plan rash.po glavama'!I173</f>
        <v>3000000</v>
      </c>
      <c r="G121" s="91">
        <v>0</v>
      </c>
      <c r="H121" s="91">
        <v>0</v>
      </c>
      <c r="I121" s="105">
        <f>F121+G121+H121</f>
        <v>3000000</v>
      </c>
      <c r="J121" s="201"/>
    </row>
    <row r="122" spans="1:21" ht="12.75" customHeight="1">
      <c r="A122" s="726" t="s">
        <v>757</v>
      </c>
      <c r="B122" s="726"/>
      <c r="C122" s="726"/>
      <c r="D122" s="726"/>
      <c r="E122" s="726"/>
      <c r="F122" s="94">
        <f>SUM(F120:F121)</f>
        <v>15600000</v>
      </c>
      <c r="G122" s="94">
        <f>SUM(G120:G121)</f>
        <v>0</v>
      </c>
      <c r="H122" s="355">
        <f>SUM(H120:H121)</f>
        <v>0</v>
      </c>
      <c r="I122" s="106">
        <f>SUM(I120:I121)</f>
        <v>15600000</v>
      </c>
      <c r="J122" s="201"/>
    </row>
    <row r="123" spans="1:21" ht="13.5" customHeight="1">
      <c r="A123" s="782" t="s">
        <v>789</v>
      </c>
      <c r="B123" s="782"/>
      <c r="C123" s="782"/>
      <c r="D123" s="782"/>
      <c r="E123" s="782"/>
      <c r="F123" s="782"/>
      <c r="G123" s="782"/>
      <c r="H123" s="782"/>
      <c r="I123" s="782"/>
      <c r="J123" s="201"/>
    </row>
    <row r="124" spans="1:21" ht="17.25" customHeight="1">
      <c r="A124" s="447" t="s">
        <v>595</v>
      </c>
      <c r="B124" s="190">
        <v>860</v>
      </c>
      <c r="C124" s="453" t="s">
        <v>787</v>
      </c>
      <c r="D124" s="161">
        <v>423</v>
      </c>
      <c r="E124" s="190" t="s">
        <v>788</v>
      </c>
      <c r="F124" s="139">
        <v>250000</v>
      </c>
      <c r="G124" s="139">
        <v>0</v>
      </c>
      <c r="H124" s="356">
        <v>0</v>
      </c>
      <c r="I124" s="454">
        <f>H124+G124+F124</f>
        <v>250000</v>
      </c>
      <c r="J124" s="196"/>
    </row>
    <row r="125" spans="1:21" ht="14.25" customHeight="1">
      <c r="A125" s="782" t="s">
        <v>602</v>
      </c>
      <c r="B125" s="782"/>
      <c r="C125" s="782"/>
      <c r="D125" s="782"/>
      <c r="E125" s="782"/>
      <c r="F125" s="153">
        <f>SUM(F124:F124)</f>
        <v>250000</v>
      </c>
      <c r="G125" s="139">
        <f>SUM(G124:G124)</f>
        <v>0</v>
      </c>
      <c r="H125" s="356">
        <f>SUM(H124:H124)</f>
        <v>0</v>
      </c>
      <c r="I125" s="139">
        <f>SUM(I124:I124)</f>
        <v>250000</v>
      </c>
      <c r="J125" s="195"/>
    </row>
    <row r="126" spans="1:21" ht="15" customHeight="1">
      <c r="A126" s="758" t="s">
        <v>351</v>
      </c>
      <c r="B126" s="758"/>
      <c r="C126" s="758"/>
      <c r="D126" s="758"/>
      <c r="E126" s="758"/>
      <c r="F126" s="758"/>
      <c r="G126" s="758"/>
      <c r="H126" s="758"/>
      <c r="I126" s="758"/>
      <c r="J126" s="209"/>
    </row>
    <row r="127" spans="1:21" ht="26.25" customHeight="1">
      <c r="A127" s="32" t="s">
        <v>595</v>
      </c>
      <c r="B127" s="103">
        <v>912</v>
      </c>
      <c r="C127" s="439" t="s">
        <v>689</v>
      </c>
      <c r="D127" s="90">
        <v>423</v>
      </c>
      <c r="E127" s="90" t="s">
        <v>554</v>
      </c>
      <c r="F127" s="324" t="e">
        <f>'Plan rash.po glavama'!#REF!</f>
        <v>#REF!</v>
      </c>
      <c r="G127" s="91" t="e">
        <f>'Plan rash.po glavama'!#REF!</f>
        <v>#REF!</v>
      </c>
      <c r="H127" s="411" t="e">
        <f>'Plan rash.po glavama'!#REF!</f>
        <v>#REF!</v>
      </c>
      <c r="I127" s="91" t="e">
        <f>F127+G127+H127</f>
        <v>#REF!</v>
      </c>
      <c r="J127" s="209"/>
    </row>
    <row r="128" spans="1:21" ht="35.25" customHeight="1">
      <c r="A128" s="97"/>
      <c r="B128" s="23"/>
      <c r="C128" s="439" t="s">
        <v>790</v>
      </c>
      <c r="D128" s="103">
        <v>472</v>
      </c>
      <c r="E128" s="97" t="s">
        <v>560</v>
      </c>
      <c r="F128" s="100" t="e">
        <f>'Plan rash.po glavama'!#REF!</f>
        <v>#REF!</v>
      </c>
      <c r="G128" s="100" t="e">
        <f>'Plan rash.po glavama'!#REF!</f>
        <v>#REF!</v>
      </c>
      <c r="H128" s="357" t="e">
        <f>'Plan rash.po glavama'!#REF!</f>
        <v>#REF!</v>
      </c>
      <c r="I128" s="100" t="e">
        <f>H128+G128+F128</f>
        <v>#REF!</v>
      </c>
      <c r="J128" s="209"/>
    </row>
    <row r="129" spans="1:46" ht="25.5" customHeight="1">
      <c r="A129" s="758" t="s">
        <v>352</v>
      </c>
      <c r="B129" s="758"/>
      <c r="C129" s="758"/>
      <c r="D129" s="758"/>
      <c r="E129" s="758"/>
      <c r="F129" s="95" t="e">
        <f>SUM(F127:F128)</f>
        <v>#REF!</v>
      </c>
      <c r="G129" s="95" t="e">
        <f>SUM(G127:G128)</f>
        <v>#REF!</v>
      </c>
      <c r="H129" s="445" t="e">
        <f>SUM(H127:H128)</f>
        <v>#REF!</v>
      </c>
      <c r="I129" s="95" t="e">
        <f>SUM(I127:I128)</f>
        <v>#REF!</v>
      </c>
      <c r="J129" s="209"/>
    </row>
    <row r="130" spans="1:46">
      <c r="A130" s="751" t="s">
        <v>770</v>
      </c>
      <c r="B130" s="751"/>
      <c r="C130" s="751"/>
      <c r="D130" s="751"/>
      <c r="E130" s="751"/>
      <c r="F130" s="751"/>
      <c r="G130" s="751"/>
      <c r="H130" s="751"/>
      <c r="I130" s="751"/>
      <c r="J130" s="209"/>
    </row>
    <row r="131" spans="1:46" ht="36">
      <c r="A131" s="32" t="s">
        <v>595</v>
      </c>
      <c r="B131" s="109" t="s">
        <v>691</v>
      </c>
      <c r="C131" s="439" t="s">
        <v>690</v>
      </c>
      <c r="D131" s="93">
        <v>472</v>
      </c>
      <c r="E131" s="32" t="s">
        <v>561</v>
      </c>
      <c r="F131" s="253" t="e">
        <f>'Plan rash.po glavama'!#REF!</f>
        <v>#REF!</v>
      </c>
      <c r="G131" s="91" t="e">
        <f>'Plan rash.po glavama'!#REF!</f>
        <v>#REF!</v>
      </c>
      <c r="H131" s="411" t="e">
        <f>'Plan rash.po glavama'!#REF!</f>
        <v>#REF!</v>
      </c>
      <c r="I131" s="110" t="e">
        <f>F131+G131+H131</f>
        <v>#REF!</v>
      </c>
      <c r="J131" s="209"/>
    </row>
    <row r="132" spans="1:46" ht="24.75" customHeight="1">
      <c r="A132" s="32"/>
      <c r="B132" s="192"/>
      <c r="C132" s="439" t="s">
        <v>692</v>
      </c>
      <c r="D132" s="163">
        <v>472</v>
      </c>
      <c r="E132" s="89" t="s">
        <v>675</v>
      </c>
      <c r="F132" s="193" t="e">
        <f>'Plan rash.po glavama'!#REF!</f>
        <v>#REF!</v>
      </c>
      <c r="G132" s="193" t="e">
        <f>'Plan rash.po glavama'!#REF!</f>
        <v>#REF!</v>
      </c>
      <c r="H132" s="455" t="e">
        <f>'Plan rash.po glavama'!#REF!</f>
        <v>#REF!</v>
      </c>
      <c r="I132" s="114" t="e">
        <f>F132+G132+H132</f>
        <v>#REF!</v>
      </c>
      <c r="J132" s="209"/>
      <c r="K132" s="724" t="s">
        <v>607</v>
      </c>
      <c r="L132" s="724"/>
      <c r="M132" s="724"/>
      <c r="N132" s="724"/>
      <c r="O132" s="724"/>
      <c r="P132" s="724"/>
      <c r="Q132" s="724"/>
      <c r="R132" s="724"/>
      <c r="S132" s="725"/>
      <c r="T132" s="730" t="s">
        <v>607</v>
      </c>
      <c r="U132" s="724"/>
      <c r="V132" s="724"/>
      <c r="W132" s="724"/>
      <c r="X132" s="724"/>
      <c r="Y132" s="724"/>
      <c r="Z132" s="724"/>
      <c r="AA132" s="724"/>
      <c r="AB132" s="725"/>
      <c r="AC132" s="730" t="s">
        <v>609</v>
      </c>
      <c r="AD132" s="724"/>
      <c r="AE132" s="724"/>
      <c r="AF132" s="724"/>
      <c r="AG132" s="724"/>
      <c r="AH132" s="724"/>
      <c r="AI132" s="724"/>
      <c r="AJ132" s="724"/>
      <c r="AK132" s="725"/>
      <c r="AL132" s="751" t="s">
        <v>612</v>
      </c>
      <c r="AM132" s="751"/>
      <c r="AN132" s="751"/>
      <c r="AO132" s="751"/>
      <c r="AP132" s="751"/>
      <c r="AQ132" s="751"/>
      <c r="AR132" s="751"/>
      <c r="AS132" s="751"/>
      <c r="AT132" s="751"/>
    </row>
    <row r="133" spans="1:46" ht="12.75" customHeight="1">
      <c r="A133" s="758" t="s">
        <v>562</v>
      </c>
      <c r="B133" s="758"/>
      <c r="C133" s="758"/>
      <c r="D133" s="758"/>
      <c r="E133" s="758"/>
      <c r="F133" s="95" t="e">
        <f>SUM(F131:F132)</f>
        <v>#REF!</v>
      </c>
      <c r="G133" s="94" t="e">
        <f>SUM(G131:G132)</f>
        <v>#REF!</v>
      </c>
      <c r="H133" s="355" t="e">
        <f>SUM(H131:H132)</f>
        <v>#REF!</v>
      </c>
      <c r="I133" s="456" t="e">
        <f>SUM(I131:I132)</f>
        <v>#REF!</v>
      </c>
      <c r="J133" s="209"/>
      <c r="K133" s="724" t="s">
        <v>566</v>
      </c>
      <c r="L133" s="724"/>
      <c r="M133" s="724"/>
      <c r="N133" s="724"/>
      <c r="O133" s="724"/>
      <c r="P133" s="724"/>
      <c r="Q133" s="724"/>
      <c r="R133" s="724"/>
      <c r="S133" s="725"/>
      <c r="T133" s="724" t="s">
        <v>566</v>
      </c>
      <c r="U133" s="724"/>
      <c r="V133" s="724"/>
      <c r="W133" s="724"/>
      <c r="X133" s="724"/>
      <c r="Y133" s="724"/>
      <c r="Z133" s="724"/>
      <c r="AA133" s="724"/>
      <c r="AB133" s="725"/>
      <c r="AC133" s="730" t="s">
        <v>183</v>
      </c>
      <c r="AD133" s="724"/>
      <c r="AE133" s="724"/>
      <c r="AF133" s="724"/>
      <c r="AG133" s="724"/>
      <c r="AH133" s="724"/>
      <c r="AI133" s="724"/>
      <c r="AJ133" s="724"/>
      <c r="AK133" s="725"/>
      <c r="AL133" s="751" t="s">
        <v>210</v>
      </c>
      <c r="AM133" s="751"/>
      <c r="AN133" s="751"/>
      <c r="AO133" s="751"/>
      <c r="AP133" s="751"/>
      <c r="AQ133" s="751"/>
      <c r="AR133" s="751"/>
      <c r="AS133" s="751"/>
      <c r="AT133" s="751"/>
    </row>
    <row r="134" spans="1:46" ht="15" customHeight="1">
      <c r="A134" s="751" t="s">
        <v>150</v>
      </c>
      <c r="B134" s="751"/>
      <c r="C134" s="751"/>
      <c r="D134" s="751"/>
      <c r="E134" s="751"/>
      <c r="F134" s="94" t="e">
        <f>SUM(F133+F129+F125+F122+F118+F115+F110+F107+F97+F94+F91+F84+F79+F69+F42+F38+F35+F102+F47)</f>
        <v>#REF!</v>
      </c>
      <c r="G134" s="94" t="e">
        <f>SUM(G133+G129+G125+G122+G118+G115+G110+G107+G97+G94+G91+G84+G79+G69+G42+G38+G35+G102+G47)</f>
        <v>#REF!</v>
      </c>
      <c r="H134" s="355" t="e">
        <f>SUM(H133+H129+H125+H122+H118+H115+H110+H107+H97+H94+H91+H84+H79+H69+H42+H38+H35+H102+H47)</f>
        <v>#REF!</v>
      </c>
      <c r="I134" s="94" t="e">
        <f>SUM(F134:H134)</f>
        <v>#REF!</v>
      </c>
      <c r="J134" s="209"/>
      <c r="K134" s="363" t="s">
        <v>508</v>
      </c>
      <c r="L134" s="90">
        <v>912</v>
      </c>
      <c r="M134" s="266" t="s">
        <v>322</v>
      </c>
      <c r="N134" s="90">
        <v>463</v>
      </c>
      <c r="O134" s="89" t="s">
        <v>298</v>
      </c>
      <c r="P134" s="91">
        <f>SUM(Y134+AH134+AQ134)</f>
        <v>220000</v>
      </c>
      <c r="Q134" s="91">
        <f>SUM(Z134+AI134+AR134)</f>
        <v>0</v>
      </c>
      <c r="R134" s="91">
        <f>SUM(AA134+AJ134+AS134)</f>
        <v>0</v>
      </c>
      <c r="S134" s="91">
        <f>SUM(P134:R134)</f>
        <v>220000</v>
      </c>
      <c r="T134" s="262" t="s">
        <v>508</v>
      </c>
      <c r="U134" s="90">
        <v>912</v>
      </c>
      <c r="V134" s="266" t="s">
        <v>322</v>
      </c>
      <c r="W134" s="90">
        <v>463</v>
      </c>
      <c r="X134" s="89" t="s">
        <v>298</v>
      </c>
      <c r="Y134" s="238"/>
      <c r="Z134" s="238"/>
      <c r="AA134" s="238"/>
      <c r="AB134" s="238"/>
      <c r="AC134" s="262" t="s">
        <v>508</v>
      </c>
      <c r="AD134" s="90">
        <v>912</v>
      </c>
      <c r="AE134" s="266" t="s">
        <v>322</v>
      </c>
      <c r="AF134" s="90">
        <v>463</v>
      </c>
      <c r="AG134" s="89" t="s">
        <v>298</v>
      </c>
      <c r="AH134" s="238"/>
      <c r="AI134" s="238"/>
      <c r="AJ134" s="238"/>
      <c r="AK134" s="238"/>
      <c r="AL134" s="262" t="s">
        <v>508</v>
      </c>
      <c r="AM134" s="90">
        <v>912</v>
      </c>
      <c r="AN134" s="325" t="s">
        <v>322</v>
      </c>
      <c r="AO134" s="90">
        <v>463</v>
      </c>
      <c r="AP134" s="89" t="s">
        <v>298</v>
      </c>
      <c r="AQ134" s="107">
        <f>'Plan rash.po glavama'!I608</f>
        <v>220000</v>
      </c>
      <c r="AR134" s="107">
        <f>'Plan rash.po glavama'!J608</f>
        <v>0</v>
      </c>
      <c r="AS134" s="107">
        <f>'Plan rash.po glavama'!K608</f>
        <v>0</v>
      </c>
      <c r="AT134" s="107">
        <f>AQ134+AR134+AS134</f>
        <v>220000</v>
      </c>
    </row>
    <row r="135" spans="1:46" ht="33.75" customHeight="1">
      <c r="A135" s="751" t="s">
        <v>713</v>
      </c>
      <c r="B135" s="751"/>
      <c r="C135" s="751"/>
      <c r="D135" s="751"/>
      <c r="E135" s="751"/>
      <c r="F135" s="751"/>
      <c r="G135" s="751"/>
      <c r="H135" s="751"/>
      <c r="I135" s="751"/>
      <c r="J135" s="209"/>
      <c r="K135" s="364" t="s">
        <v>507</v>
      </c>
      <c r="L135" s="90">
        <v>912</v>
      </c>
      <c r="M135" s="266" t="s">
        <v>279</v>
      </c>
      <c r="N135" s="90">
        <v>463</v>
      </c>
      <c r="O135" s="90" t="s">
        <v>567</v>
      </c>
      <c r="P135" s="91">
        <f t="shared" ref="P135:P147" si="5">SUM(Y135+AH135+AQ135)</f>
        <v>5985000</v>
      </c>
      <c r="Q135" s="91">
        <f t="shared" ref="Q135:Q147" si="6">SUM(Z135+AI135+AR135)</f>
        <v>0</v>
      </c>
      <c r="R135" s="91">
        <f t="shared" ref="R135:R147" si="7">SUM(AA135+AJ135+AS135)</f>
        <v>0</v>
      </c>
      <c r="S135" s="91">
        <f t="shared" ref="S135:S147" si="8">SUM(P135:R135)</f>
        <v>5985000</v>
      </c>
      <c r="T135" s="162" t="s">
        <v>507</v>
      </c>
      <c r="U135" s="90">
        <v>912</v>
      </c>
      <c r="V135" s="266" t="s">
        <v>279</v>
      </c>
      <c r="W135" s="90">
        <v>463</v>
      </c>
      <c r="X135" s="90" t="s">
        <v>567</v>
      </c>
      <c r="Y135" s="91">
        <f>'Plan rash.po glavama'!I567</f>
        <v>3885000</v>
      </c>
      <c r="Z135" s="91">
        <f>'Plan rash.po glavama'!J567</f>
        <v>0</v>
      </c>
      <c r="AA135" s="36">
        <f>'Plan rash.po glavama'!K567</f>
        <v>0</v>
      </c>
      <c r="AB135" s="91">
        <f>'Plan rash.po glavama'!L567</f>
        <v>3885000</v>
      </c>
      <c r="AC135" s="162" t="s">
        <v>610</v>
      </c>
      <c r="AD135" s="90">
        <v>912</v>
      </c>
      <c r="AE135" s="266" t="s">
        <v>393</v>
      </c>
      <c r="AF135" s="90">
        <v>463</v>
      </c>
      <c r="AG135" s="90" t="s">
        <v>277</v>
      </c>
      <c r="AH135" s="345">
        <f>'Plan rash.po glavama'!I591</f>
        <v>2100000</v>
      </c>
      <c r="AI135" s="91">
        <f>'Plan rash.po glavama'!J591</f>
        <v>0</v>
      </c>
      <c r="AJ135" s="36">
        <f>'Plan rash.po glavama'!K591</f>
        <v>0</v>
      </c>
      <c r="AK135" s="91">
        <f t="shared" ref="AK135:AK147" si="9">AH135+AI135+AJ135</f>
        <v>2100000</v>
      </c>
      <c r="AL135" s="90"/>
      <c r="AM135" s="90"/>
      <c r="AN135" s="325" t="s">
        <v>323</v>
      </c>
      <c r="AO135" s="90">
        <v>463</v>
      </c>
      <c r="AP135" s="90" t="s">
        <v>277</v>
      </c>
      <c r="AQ135" s="100"/>
      <c r="AR135" s="91">
        <v>0</v>
      </c>
      <c r="AS135" s="91">
        <v>0</v>
      </c>
      <c r="AT135" s="107">
        <f>AQ135+AR135+AS135</f>
        <v>0</v>
      </c>
    </row>
    <row r="136" spans="1:46" ht="14.25" customHeight="1">
      <c r="A136" s="751" t="s">
        <v>357</v>
      </c>
      <c r="B136" s="751"/>
      <c r="C136" s="751"/>
      <c r="D136" s="751"/>
      <c r="E136" s="751"/>
      <c r="F136" s="441"/>
      <c r="G136" s="441"/>
      <c r="H136" s="446"/>
      <c r="I136" s="441"/>
      <c r="J136" s="209"/>
      <c r="K136" s="362"/>
      <c r="L136" s="90"/>
      <c r="M136" s="266" t="s">
        <v>281</v>
      </c>
      <c r="N136" s="90">
        <v>463</v>
      </c>
      <c r="O136" s="90" t="s">
        <v>568</v>
      </c>
      <c r="P136" s="91">
        <f t="shared" si="5"/>
        <v>600000</v>
      </c>
      <c r="Q136" s="91">
        <f t="shared" si="6"/>
        <v>0</v>
      </c>
      <c r="R136" s="91">
        <f t="shared" si="7"/>
        <v>0</v>
      </c>
      <c r="S136" s="91">
        <f t="shared" si="8"/>
        <v>600000</v>
      </c>
      <c r="T136" s="90"/>
      <c r="U136" s="90"/>
      <c r="V136" s="266" t="s">
        <v>281</v>
      </c>
      <c r="W136" s="90">
        <v>463</v>
      </c>
      <c r="X136" s="90" t="s">
        <v>568</v>
      </c>
      <c r="Y136" s="91">
        <f>'Plan rash.po glavama'!I568</f>
        <v>350000</v>
      </c>
      <c r="Z136" s="91">
        <f>'Plan rash.po glavama'!J568</f>
        <v>0</v>
      </c>
      <c r="AA136" s="36">
        <f>'Plan rash.po glavama'!K568</f>
        <v>0</v>
      </c>
      <c r="AB136" s="91">
        <f>'Plan rash.po glavama'!L568</f>
        <v>350000</v>
      </c>
      <c r="AC136" s="90"/>
      <c r="AD136" s="90"/>
      <c r="AE136" s="266" t="s">
        <v>313</v>
      </c>
      <c r="AF136" s="90">
        <v>463</v>
      </c>
      <c r="AG136" s="90" t="s">
        <v>280</v>
      </c>
      <c r="AH136" s="345">
        <f>'Plan rash.po glavama'!I592</f>
        <v>250000</v>
      </c>
      <c r="AI136" s="91">
        <f>'Plan rash.po glavama'!J592</f>
        <v>0</v>
      </c>
      <c r="AJ136" s="36">
        <f>'Plan rash.po glavama'!K592</f>
        <v>0</v>
      </c>
      <c r="AK136" s="91">
        <f t="shared" si="9"/>
        <v>250000</v>
      </c>
      <c r="AL136" s="238"/>
      <c r="AM136" s="238"/>
      <c r="AN136" s="238"/>
      <c r="AO136" s="238"/>
      <c r="AP136" s="238"/>
      <c r="AQ136" s="238"/>
      <c r="AR136" s="238"/>
      <c r="AS136" s="238"/>
      <c r="AT136" s="238"/>
    </row>
    <row r="137" spans="1:46" ht="38.25" customHeight="1">
      <c r="A137" s="262" t="s">
        <v>596</v>
      </c>
      <c r="B137" s="109" t="s">
        <v>151</v>
      </c>
      <c r="C137" s="439" t="s">
        <v>693</v>
      </c>
      <c r="D137" s="90">
        <v>463</v>
      </c>
      <c r="E137" s="32" t="s">
        <v>773</v>
      </c>
      <c r="F137" s="91">
        <v>200000</v>
      </c>
      <c r="G137" s="91">
        <f>'Plan rash.po glavama'!J200</f>
        <v>0</v>
      </c>
      <c r="H137" s="411">
        <f>'Plan rash.po glavama'!K200</f>
        <v>0</v>
      </c>
      <c r="I137" s="91">
        <f>SUM(F137:H137)</f>
        <v>200000</v>
      </c>
      <c r="J137" s="209"/>
      <c r="K137" s="362"/>
      <c r="L137" s="90"/>
      <c r="M137" s="266" t="s">
        <v>283</v>
      </c>
      <c r="N137" s="90">
        <v>463</v>
      </c>
      <c r="O137" s="90" t="s">
        <v>569</v>
      </c>
      <c r="P137" s="91">
        <f t="shared" si="5"/>
        <v>7940000</v>
      </c>
      <c r="Q137" s="91">
        <f t="shared" si="6"/>
        <v>0</v>
      </c>
      <c r="R137" s="91">
        <f t="shared" si="7"/>
        <v>0</v>
      </c>
      <c r="S137" s="91">
        <f t="shared" si="8"/>
        <v>7940000</v>
      </c>
      <c r="T137" s="90"/>
      <c r="U137" s="90"/>
      <c r="V137" s="266" t="s">
        <v>283</v>
      </c>
      <c r="W137" s="90">
        <v>463</v>
      </c>
      <c r="X137" s="90" t="s">
        <v>569</v>
      </c>
      <c r="Y137" s="91">
        <f>'Plan rash.po glavama'!I569</f>
        <v>5766000</v>
      </c>
      <c r="Z137" s="91">
        <f>'Plan rash.po glavama'!J569</f>
        <v>0</v>
      </c>
      <c r="AA137" s="36">
        <f>'Plan rash.po glavama'!K569</f>
        <v>0</v>
      </c>
      <c r="AB137" s="91">
        <f>'Plan rash.po glavama'!L569</f>
        <v>5766000</v>
      </c>
      <c r="AC137" s="90"/>
      <c r="AD137" s="90"/>
      <c r="AE137" s="266" t="s">
        <v>314</v>
      </c>
      <c r="AF137" s="90">
        <v>463</v>
      </c>
      <c r="AG137" s="90" t="s">
        <v>282</v>
      </c>
      <c r="AH137" s="345">
        <f>'Plan rash.po glavama'!I593</f>
        <v>2142000</v>
      </c>
      <c r="AI137" s="91">
        <f>'Plan rash.po glavama'!J593</f>
        <v>0</v>
      </c>
      <c r="AJ137" s="36">
        <f>'Plan rash.po glavama'!K593</f>
        <v>0</v>
      </c>
      <c r="AK137" s="91">
        <f t="shared" si="9"/>
        <v>2142000</v>
      </c>
      <c r="AL137" s="90"/>
      <c r="AM137" s="90"/>
      <c r="AN137" s="325" t="s">
        <v>324</v>
      </c>
      <c r="AO137" s="90">
        <v>463</v>
      </c>
      <c r="AP137" s="90" t="s">
        <v>282</v>
      </c>
      <c r="AQ137" s="100">
        <f>'Plan rash.po glavama'!I610</f>
        <v>32000</v>
      </c>
      <c r="AR137" s="91">
        <f>'Plan rash.po glavama'!J610</f>
        <v>0</v>
      </c>
      <c r="AS137" s="91">
        <f>'Plan rash.po glavama'!K610</f>
        <v>0</v>
      </c>
      <c r="AT137" s="107">
        <f>AQ137+AR137+AS137</f>
        <v>32000</v>
      </c>
    </row>
    <row r="138" spans="1:46" ht="48.75" customHeight="1">
      <c r="A138" s="238"/>
      <c r="B138" s="238"/>
      <c r="C138" s="439" t="s">
        <v>694</v>
      </c>
      <c r="D138" s="90">
        <v>463</v>
      </c>
      <c r="E138" s="32" t="s">
        <v>904</v>
      </c>
      <c r="F138" s="91">
        <f>'Plan rash.po glavama'!I200</f>
        <v>4220000</v>
      </c>
      <c r="G138" s="91">
        <f>'Plan rash.po glavama'!J197</f>
        <v>0</v>
      </c>
      <c r="H138" s="411">
        <f>'Plan rash.po glavama'!K197</f>
        <v>0</v>
      </c>
      <c r="I138" s="91">
        <f>SUM(F138:H138)</f>
        <v>4220000</v>
      </c>
      <c r="J138" s="209"/>
      <c r="K138" s="362"/>
      <c r="L138" s="90"/>
      <c r="M138" s="266" t="s">
        <v>285</v>
      </c>
      <c r="N138" s="90">
        <v>463</v>
      </c>
      <c r="O138" s="90" t="s">
        <v>570</v>
      </c>
      <c r="P138" s="91">
        <f t="shared" si="5"/>
        <v>216000</v>
      </c>
      <c r="Q138" s="91">
        <f t="shared" si="6"/>
        <v>0</v>
      </c>
      <c r="R138" s="91">
        <f t="shared" si="7"/>
        <v>0</v>
      </c>
      <c r="S138" s="91">
        <f t="shared" si="8"/>
        <v>216000</v>
      </c>
      <c r="T138" s="90"/>
      <c r="U138" s="90"/>
      <c r="V138" s="266" t="s">
        <v>285</v>
      </c>
      <c r="W138" s="90">
        <v>463</v>
      </c>
      <c r="X138" s="90" t="s">
        <v>570</v>
      </c>
      <c r="Y138" s="91">
        <f>'Plan rash.po glavama'!I570</f>
        <v>120000</v>
      </c>
      <c r="Z138" s="91">
        <f>'Plan rash.po glavama'!J570</f>
        <v>0</v>
      </c>
      <c r="AA138" s="36">
        <f>'Plan rash.po glavama'!K570</f>
        <v>0</v>
      </c>
      <c r="AB138" s="91">
        <f>'Plan rash.po glavama'!L570</f>
        <v>120000</v>
      </c>
      <c r="AC138" s="90"/>
      <c r="AD138" s="90"/>
      <c r="AE138" s="266" t="s">
        <v>315</v>
      </c>
      <c r="AF138" s="90">
        <v>463</v>
      </c>
      <c r="AG138" s="90" t="s">
        <v>284</v>
      </c>
      <c r="AH138" s="345">
        <f>'Plan rash.po glavama'!I594</f>
        <v>86000</v>
      </c>
      <c r="AI138" s="91">
        <f>'Plan rash.po glavama'!J594</f>
        <v>0</v>
      </c>
      <c r="AJ138" s="36">
        <f>'Plan rash.po glavama'!K594</f>
        <v>0</v>
      </c>
      <c r="AK138" s="91">
        <f t="shared" si="9"/>
        <v>86000</v>
      </c>
      <c r="AL138" s="90"/>
      <c r="AM138" s="90"/>
      <c r="AN138" s="325" t="s">
        <v>499</v>
      </c>
      <c r="AO138" s="90">
        <v>463</v>
      </c>
      <c r="AP138" s="90" t="s">
        <v>500</v>
      </c>
      <c r="AQ138" s="100">
        <f>'Plan rash.po glavama'!I611</f>
        <v>10000</v>
      </c>
      <c r="AR138" s="91">
        <f>'Plan rash.po glavama'!J611</f>
        <v>0</v>
      </c>
      <c r="AS138" s="91">
        <f>'Plan rash.po glavama'!K611</f>
        <v>0</v>
      </c>
      <c r="AT138" s="107">
        <f>SUM(AQ138:AS138)</f>
        <v>10000</v>
      </c>
    </row>
    <row r="139" spans="1:46" ht="35.25" customHeight="1">
      <c r="A139" s="751" t="s">
        <v>754</v>
      </c>
      <c r="B139" s="751"/>
      <c r="C139" s="751"/>
      <c r="D139" s="751"/>
      <c r="E139" s="751"/>
      <c r="F139" s="94">
        <f>SUM(F137:F138)</f>
        <v>4420000</v>
      </c>
      <c r="G139" s="94">
        <f>SUM(G137:G138)</f>
        <v>0</v>
      </c>
      <c r="H139" s="355">
        <f>SUM(H137:H138)</f>
        <v>0</v>
      </c>
      <c r="I139" s="95">
        <f>SUM(I137:I138)</f>
        <v>4420000</v>
      </c>
      <c r="J139" s="209"/>
      <c r="K139" s="362"/>
      <c r="L139" s="90"/>
      <c r="M139" s="266" t="s">
        <v>287</v>
      </c>
      <c r="N139" s="90">
        <v>463</v>
      </c>
      <c r="O139" s="90" t="s">
        <v>581</v>
      </c>
      <c r="P139" s="91">
        <f t="shared" si="5"/>
        <v>1970160</v>
      </c>
      <c r="Q139" s="91">
        <f t="shared" si="6"/>
        <v>0</v>
      </c>
      <c r="R139" s="91">
        <f t="shared" si="7"/>
        <v>0</v>
      </c>
      <c r="S139" s="91">
        <f t="shared" si="8"/>
        <v>1970160</v>
      </c>
      <c r="T139" s="90"/>
      <c r="U139" s="90"/>
      <c r="V139" s="266" t="s">
        <v>287</v>
      </c>
      <c r="W139" s="90">
        <v>463</v>
      </c>
      <c r="X139" s="90" t="s">
        <v>581</v>
      </c>
      <c r="Y139" s="91">
        <f>'Plan rash.po glavama'!I571</f>
        <v>1080000</v>
      </c>
      <c r="Z139" s="91">
        <f>'Plan rash.po glavama'!J571</f>
        <v>0</v>
      </c>
      <c r="AA139" s="36">
        <f>'Plan rash.po glavama'!K571</f>
        <v>0</v>
      </c>
      <c r="AB139" s="91">
        <f>'Plan rash.po glavama'!L571</f>
        <v>1080000</v>
      </c>
      <c r="AC139" s="90"/>
      <c r="AD139" s="90"/>
      <c r="AE139" s="266" t="s">
        <v>316</v>
      </c>
      <c r="AF139" s="90">
        <v>463</v>
      </c>
      <c r="AG139" s="90" t="s">
        <v>286</v>
      </c>
      <c r="AH139" s="345">
        <v>890160</v>
      </c>
      <c r="AI139" s="91">
        <f>'Plan rash.po glavama'!J595</f>
        <v>0</v>
      </c>
      <c r="AJ139" s="36">
        <f>'Plan rash.po glavama'!K595</f>
        <v>0</v>
      </c>
      <c r="AK139" s="91">
        <f t="shared" si="9"/>
        <v>890160</v>
      </c>
      <c r="AL139" s="238"/>
      <c r="AM139" s="238"/>
      <c r="AN139" s="238"/>
      <c r="AO139" s="238"/>
      <c r="AP139" s="238"/>
      <c r="AQ139" s="238"/>
      <c r="AR139" s="238"/>
      <c r="AS139" s="238"/>
      <c r="AT139" s="238"/>
    </row>
    <row r="140" spans="1:46" ht="42" customHeight="1">
      <c r="A140" s="751" t="s">
        <v>221</v>
      </c>
      <c r="B140" s="751"/>
      <c r="C140" s="751"/>
      <c r="D140" s="751"/>
      <c r="E140" s="751"/>
      <c r="F140" s="441"/>
      <c r="G140" s="441"/>
      <c r="H140" s="446"/>
      <c r="I140" s="441"/>
      <c r="J140" s="209"/>
      <c r="K140" s="365"/>
      <c r="L140" s="142"/>
      <c r="M140" s="331" t="s">
        <v>287</v>
      </c>
      <c r="N140" s="90">
        <v>463</v>
      </c>
      <c r="O140" s="90" t="s">
        <v>571</v>
      </c>
      <c r="P140" s="91">
        <f t="shared" si="5"/>
        <v>420000</v>
      </c>
      <c r="Q140" s="91">
        <f t="shared" si="6"/>
        <v>0</v>
      </c>
      <c r="R140" s="91">
        <f t="shared" si="7"/>
        <v>0</v>
      </c>
      <c r="S140" s="91">
        <f t="shared" si="8"/>
        <v>420000</v>
      </c>
      <c r="T140" s="90"/>
      <c r="U140" s="90"/>
      <c r="V140" s="266" t="s">
        <v>289</v>
      </c>
      <c r="W140" s="90">
        <v>463</v>
      </c>
      <c r="X140" s="90" t="s">
        <v>571</v>
      </c>
      <c r="Y140" s="91">
        <f>'Plan rash.po glavama'!I572</f>
        <v>350000</v>
      </c>
      <c r="Z140" s="91">
        <f>'Plan rash.po glavama'!J572</f>
        <v>0</v>
      </c>
      <c r="AA140" s="36">
        <f>'Plan rash.po glavama'!K572</f>
        <v>0</v>
      </c>
      <c r="AB140" s="91">
        <f>'Plan rash.po glavama'!L572</f>
        <v>350000</v>
      </c>
      <c r="AC140" s="90"/>
      <c r="AD140" s="90"/>
      <c r="AE140" s="266" t="s">
        <v>156</v>
      </c>
      <c r="AF140" s="90">
        <v>463</v>
      </c>
      <c r="AG140" s="90" t="s">
        <v>288</v>
      </c>
      <c r="AH140" s="345">
        <f>'Plan rash.po glavama'!I596</f>
        <v>70000</v>
      </c>
      <c r="AI140" s="91">
        <f>'Plan rash.po glavama'!J596</f>
        <v>0</v>
      </c>
      <c r="AJ140" s="36">
        <f>'Plan rash.po glavama'!K596</f>
        <v>0</v>
      </c>
      <c r="AK140" s="91">
        <f t="shared" si="9"/>
        <v>70000</v>
      </c>
      <c r="AL140" s="238"/>
      <c r="AM140" s="238"/>
      <c r="AN140" s="238"/>
      <c r="AO140" s="238"/>
      <c r="AP140" s="238"/>
      <c r="AQ140" s="238"/>
      <c r="AR140" s="238"/>
      <c r="AS140" s="238"/>
      <c r="AT140" s="238"/>
    </row>
    <row r="141" spans="1:46" ht="36" customHeight="1">
      <c r="A141" s="162" t="s">
        <v>596</v>
      </c>
      <c r="B141" s="90">
        <v>160</v>
      </c>
      <c r="C141" s="439" t="s">
        <v>695</v>
      </c>
      <c r="D141" s="90">
        <v>481</v>
      </c>
      <c r="E141" s="32" t="s">
        <v>709</v>
      </c>
      <c r="F141" s="250">
        <f>'Plan rash.po glavama'!I166</f>
        <v>700000</v>
      </c>
      <c r="G141" s="91"/>
      <c r="H141" s="411">
        <f>'Plan rash.po glavama'!$K$166</f>
        <v>0</v>
      </c>
      <c r="I141" s="91">
        <f>F141+G141+H141</f>
        <v>700000</v>
      </c>
      <c r="J141" s="209"/>
      <c r="K141" s="362"/>
      <c r="L141" s="90"/>
      <c r="M141" s="266" t="s">
        <v>289</v>
      </c>
      <c r="N141" s="90">
        <v>463</v>
      </c>
      <c r="O141" s="90" t="s">
        <v>572</v>
      </c>
      <c r="P141" s="91">
        <f t="shared" si="5"/>
        <v>575000</v>
      </c>
      <c r="Q141" s="91">
        <f t="shared" si="6"/>
        <v>0</v>
      </c>
      <c r="R141" s="91">
        <f t="shared" si="7"/>
        <v>0</v>
      </c>
      <c r="S141" s="91">
        <f t="shared" si="8"/>
        <v>575000</v>
      </c>
      <c r="T141" s="90"/>
      <c r="U141" s="90"/>
      <c r="V141" s="266" t="s">
        <v>291</v>
      </c>
      <c r="W141" s="90">
        <v>463</v>
      </c>
      <c r="X141" s="90" t="s">
        <v>572</v>
      </c>
      <c r="Y141" s="91">
        <f>'Plan rash.po glavama'!I573</f>
        <v>100000</v>
      </c>
      <c r="Z141" s="91">
        <f>'Plan rash.po glavama'!J573</f>
        <v>0</v>
      </c>
      <c r="AA141" s="36">
        <f>'Plan rash.po glavama'!K573</f>
        <v>0</v>
      </c>
      <c r="AB141" s="91">
        <f>'Plan rash.po glavama'!L573</f>
        <v>100000</v>
      </c>
      <c r="AC141" s="90"/>
      <c r="AD141" s="90"/>
      <c r="AE141" s="266" t="s">
        <v>317</v>
      </c>
      <c r="AF141" s="90">
        <v>463</v>
      </c>
      <c r="AG141" s="90" t="s">
        <v>290</v>
      </c>
      <c r="AH141" s="345">
        <f>'Plan rash.po glavama'!I597</f>
        <v>460000</v>
      </c>
      <c r="AI141" s="91">
        <f>'Plan rash.po glavama'!J597</f>
        <v>0</v>
      </c>
      <c r="AJ141" s="36">
        <f>'Plan rash.po glavama'!K597</f>
        <v>0</v>
      </c>
      <c r="AK141" s="91">
        <f t="shared" si="9"/>
        <v>460000</v>
      </c>
      <c r="AL141" s="90"/>
      <c r="AM141" s="90"/>
      <c r="AN141" s="325" t="s">
        <v>325</v>
      </c>
      <c r="AO141" s="90">
        <v>463</v>
      </c>
      <c r="AP141" s="90" t="s">
        <v>290</v>
      </c>
      <c r="AQ141" s="91">
        <f>'Plan rash.po glavama'!I612</f>
        <v>15000</v>
      </c>
      <c r="AR141" s="91">
        <f>'Plan rash.po glavama'!J612</f>
        <v>0</v>
      </c>
      <c r="AS141" s="91">
        <f>'Plan rash.po glavama'!K612</f>
        <v>0</v>
      </c>
      <c r="AT141" s="107">
        <f>AQ141+AR141+AS141</f>
        <v>15000</v>
      </c>
    </row>
    <row r="142" spans="1:46" ht="34.5" customHeight="1">
      <c r="A142" s="90"/>
      <c r="B142" s="90"/>
      <c r="C142" s="439" t="s">
        <v>696</v>
      </c>
      <c r="D142" s="90">
        <v>481</v>
      </c>
      <c r="E142" s="32" t="s">
        <v>423</v>
      </c>
      <c r="F142" s="91">
        <f>'Plan rash.po glavama'!I211</f>
        <v>1100000</v>
      </c>
      <c r="G142" s="91">
        <f>'Plan rash.po glavama'!J211</f>
        <v>0</v>
      </c>
      <c r="H142" s="411">
        <f>'Plan rash.po glavama'!K211</f>
        <v>0</v>
      </c>
      <c r="I142" s="91">
        <f>F142+G142+H142</f>
        <v>1100000</v>
      </c>
      <c r="J142" s="209"/>
      <c r="K142" s="362"/>
      <c r="L142" s="90"/>
      <c r="M142" s="266" t="s">
        <v>291</v>
      </c>
      <c r="N142" s="90">
        <v>463</v>
      </c>
      <c r="O142" s="90" t="s">
        <v>573</v>
      </c>
      <c r="P142" s="91">
        <f t="shared" si="5"/>
        <v>1780000</v>
      </c>
      <c r="Q142" s="91">
        <f t="shared" si="6"/>
        <v>0</v>
      </c>
      <c r="R142" s="91">
        <f t="shared" si="7"/>
        <v>0</v>
      </c>
      <c r="S142" s="91">
        <f t="shared" si="8"/>
        <v>1780000</v>
      </c>
      <c r="T142" s="90"/>
      <c r="U142" s="90"/>
      <c r="V142" s="266" t="s">
        <v>294</v>
      </c>
      <c r="W142" s="90">
        <v>463</v>
      </c>
      <c r="X142" s="90" t="s">
        <v>573</v>
      </c>
      <c r="Y142" s="91">
        <f>'Plan rash.po glavama'!I574</f>
        <v>1160000</v>
      </c>
      <c r="Z142" s="91">
        <f>'Plan rash.po glavama'!J574</f>
        <v>0</v>
      </c>
      <c r="AA142" s="36">
        <f>'Plan rash.po glavama'!K574</f>
        <v>0</v>
      </c>
      <c r="AB142" s="91">
        <f>'Plan rash.po glavama'!L574</f>
        <v>1160000</v>
      </c>
      <c r="AC142" s="90"/>
      <c r="AD142" s="90"/>
      <c r="AE142" s="266" t="s">
        <v>318</v>
      </c>
      <c r="AF142" s="90">
        <v>463</v>
      </c>
      <c r="AG142" s="90" t="s">
        <v>292</v>
      </c>
      <c r="AH142" s="345">
        <f>'Plan rash.po glavama'!I598</f>
        <v>580000</v>
      </c>
      <c r="AI142" s="91">
        <f>'Plan rash.po glavama'!J598</f>
        <v>0</v>
      </c>
      <c r="AJ142" s="36">
        <f>'Plan rash.po glavama'!K598</f>
        <v>0</v>
      </c>
      <c r="AK142" s="91">
        <f t="shared" si="9"/>
        <v>580000</v>
      </c>
      <c r="AL142" s="90"/>
      <c r="AM142" s="90"/>
      <c r="AN142" s="325" t="s">
        <v>326</v>
      </c>
      <c r="AO142" s="90">
        <v>463</v>
      </c>
      <c r="AP142" s="90" t="s">
        <v>292</v>
      </c>
      <c r="AQ142" s="91">
        <f>'Plan rash.po glavama'!I613</f>
        <v>40000</v>
      </c>
      <c r="AR142" s="91">
        <f>'Plan rash.po glavama'!J613</f>
        <v>0</v>
      </c>
      <c r="AS142" s="91">
        <f>'Plan rash.po glavama'!K613</f>
        <v>0</v>
      </c>
      <c r="AT142" s="107">
        <f>AQ142+AR142+AS142</f>
        <v>40000</v>
      </c>
    </row>
    <row r="143" spans="1:46" ht="48" customHeight="1">
      <c r="A143" s="777" t="s">
        <v>190</v>
      </c>
      <c r="B143" s="777"/>
      <c r="C143" s="777"/>
      <c r="D143" s="777"/>
      <c r="E143" s="777"/>
      <c r="F143" s="94">
        <f>SUM(F141:F142)</f>
        <v>1800000</v>
      </c>
      <c r="G143" s="94">
        <f>SUM(G141:G142)</f>
        <v>0</v>
      </c>
      <c r="H143" s="355">
        <f>SUM(H141:H142)</f>
        <v>0</v>
      </c>
      <c r="I143" s="95">
        <f>SUM(I141:I142)</f>
        <v>1800000</v>
      </c>
      <c r="J143" s="209"/>
      <c r="K143" s="362"/>
      <c r="L143" s="90"/>
      <c r="M143" s="266" t="s">
        <v>294</v>
      </c>
      <c r="N143" s="90">
        <v>463</v>
      </c>
      <c r="O143" s="90" t="s">
        <v>574</v>
      </c>
      <c r="P143" s="91">
        <f t="shared" si="5"/>
        <v>722800</v>
      </c>
      <c r="Q143" s="91">
        <f t="shared" si="6"/>
        <v>0</v>
      </c>
      <c r="R143" s="91">
        <f t="shared" si="7"/>
        <v>0</v>
      </c>
      <c r="S143" s="91">
        <f t="shared" si="8"/>
        <v>722800</v>
      </c>
      <c r="T143" s="90"/>
      <c r="U143" s="90"/>
      <c r="V143" s="266" t="s">
        <v>296</v>
      </c>
      <c r="W143" s="90">
        <v>463</v>
      </c>
      <c r="X143" s="90" t="s">
        <v>574</v>
      </c>
      <c r="Y143" s="91">
        <f>'Plan rash.po glavama'!I575</f>
        <v>583800</v>
      </c>
      <c r="Z143" s="91">
        <f>'Plan rash.po glavama'!J575</f>
        <v>0</v>
      </c>
      <c r="AA143" s="36">
        <f>'Plan rash.po glavama'!K575</f>
        <v>0</v>
      </c>
      <c r="AB143" s="91">
        <f>'Plan rash.po glavama'!L575</f>
        <v>583800</v>
      </c>
      <c r="AC143" s="90"/>
      <c r="AD143" s="90"/>
      <c r="AE143" s="266" t="s">
        <v>319</v>
      </c>
      <c r="AF143" s="90">
        <v>463</v>
      </c>
      <c r="AG143" s="90" t="s">
        <v>293</v>
      </c>
      <c r="AH143" s="345">
        <v>139000</v>
      </c>
      <c r="AI143" s="91">
        <f>'Plan rash.po glavama'!J599</f>
        <v>0</v>
      </c>
      <c r="AJ143" s="36">
        <f>'Plan rash.po glavama'!K599</f>
        <v>0</v>
      </c>
      <c r="AK143" s="91">
        <f t="shared" si="9"/>
        <v>139000</v>
      </c>
      <c r="AL143" s="238"/>
      <c r="AM143" s="238"/>
      <c r="AN143" s="238"/>
      <c r="AO143" s="238"/>
      <c r="AP143" s="238"/>
      <c r="AQ143" s="238"/>
      <c r="AR143" s="238"/>
      <c r="AS143" s="238"/>
      <c r="AT143" s="238"/>
    </row>
    <row r="144" spans="1:46" ht="15.75" customHeight="1">
      <c r="A144" s="751" t="s">
        <v>418</v>
      </c>
      <c r="B144" s="751"/>
      <c r="C144" s="751"/>
      <c r="D144" s="751"/>
      <c r="E144" s="751"/>
      <c r="F144" s="441"/>
      <c r="G144" s="441"/>
      <c r="H144" s="446"/>
      <c r="I144" s="441"/>
      <c r="J144" s="167"/>
      <c r="K144" s="362"/>
      <c r="L144" s="90"/>
      <c r="M144" s="266" t="s">
        <v>296</v>
      </c>
      <c r="N144" s="90">
        <v>463</v>
      </c>
      <c r="O144" s="90" t="s">
        <v>575</v>
      </c>
      <c r="P144" s="91">
        <f t="shared" si="5"/>
        <v>53000</v>
      </c>
      <c r="Q144" s="91">
        <f t="shared" si="6"/>
        <v>0</v>
      </c>
      <c r="R144" s="91">
        <f t="shared" si="7"/>
        <v>0</v>
      </c>
      <c r="S144" s="91">
        <f t="shared" si="8"/>
        <v>53000</v>
      </c>
      <c r="T144" s="90"/>
      <c r="U144" s="90"/>
      <c r="V144" s="266" t="s">
        <v>390</v>
      </c>
      <c r="W144" s="90">
        <v>463</v>
      </c>
      <c r="X144" s="90" t="s">
        <v>575</v>
      </c>
      <c r="Y144" s="91">
        <f>'Plan rash.po glavama'!I576</f>
        <v>43000</v>
      </c>
      <c r="Z144" s="91">
        <f>'Plan rash.po glavama'!J576</f>
        <v>0</v>
      </c>
      <c r="AA144" s="36">
        <f>'Plan rash.po glavama'!K576</f>
        <v>0</v>
      </c>
      <c r="AB144" s="91">
        <f>'Plan rash.po glavama'!L576</f>
        <v>43000</v>
      </c>
      <c r="AC144" s="90"/>
      <c r="AD144" s="90"/>
      <c r="AE144" s="266" t="s">
        <v>320</v>
      </c>
      <c r="AF144" s="90">
        <v>463</v>
      </c>
      <c r="AG144" s="90" t="s">
        <v>295</v>
      </c>
      <c r="AH144" s="345">
        <f>'Plan rash.po glavama'!I600</f>
        <v>10000</v>
      </c>
      <c r="AI144" s="91">
        <f>'Plan rash.po glavama'!J600</f>
        <v>0</v>
      </c>
      <c r="AJ144" s="36">
        <f>'Plan rash.po glavama'!K600</f>
        <v>0</v>
      </c>
      <c r="AK144" s="91">
        <f t="shared" si="9"/>
        <v>10000</v>
      </c>
      <c r="AL144" s="238"/>
      <c r="AM144" s="238"/>
      <c r="AN144" s="238"/>
      <c r="AO144" s="238"/>
      <c r="AP144" s="238"/>
      <c r="AQ144" s="238"/>
      <c r="AR144" s="238"/>
      <c r="AS144" s="238"/>
      <c r="AT144" s="238"/>
    </row>
    <row r="145" spans="1:46" ht="28.5" customHeight="1">
      <c r="A145" s="162" t="s">
        <v>596</v>
      </c>
      <c r="B145" s="90">
        <v>330</v>
      </c>
      <c r="C145" s="402" t="s">
        <v>309</v>
      </c>
      <c r="D145" s="90">
        <v>463</v>
      </c>
      <c r="E145" s="90" t="s">
        <v>703</v>
      </c>
      <c r="F145" s="91">
        <f>'Plan rash.po glavama'!I216</f>
        <v>945000</v>
      </c>
      <c r="G145" s="91">
        <f>'Plan rash.po glavama'!J216</f>
        <v>0</v>
      </c>
      <c r="H145" s="411">
        <f>'Plan rash.po glavama'!K216</f>
        <v>0</v>
      </c>
      <c r="I145" s="91">
        <f>F145+G145+H145</f>
        <v>945000</v>
      </c>
      <c r="J145" s="167"/>
      <c r="K145" s="238"/>
      <c r="L145" s="238"/>
      <c r="M145" s="482" t="s">
        <v>825</v>
      </c>
      <c r="N145" s="238"/>
      <c r="O145" s="90" t="s">
        <v>824</v>
      </c>
      <c r="P145" s="91">
        <f t="shared" si="5"/>
        <v>100000</v>
      </c>
      <c r="Q145" s="91">
        <f t="shared" si="6"/>
        <v>0</v>
      </c>
      <c r="R145" s="91">
        <f t="shared" si="7"/>
        <v>0</v>
      </c>
      <c r="S145" s="91">
        <f>SUM(P145:R145)</f>
        <v>100000</v>
      </c>
      <c r="T145" s="91"/>
      <c r="U145" s="91"/>
      <c r="V145" s="91"/>
      <c r="W145" s="91"/>
      <c r="X145" s="91"/>
      <c r="Y145" s="91">
        <f>'Plan rash.po glavama'!I577</f>
        <v>100000</v>
      </c>
      <c r="Z145" s="91"/>
      <c r="AA145" s="91"/>
      <c r="AB145" s="91">
        <f>SUM(Y145:AA145)</f>
        <v>100000</v>
      </c>
      <c r="AC145" s="91"/>
      <c r="AD145" s="91"/>
      <c r="AE145" s="91"/>
      <c r="AF145" s="91"/>
      <c r="AG145" s="91"/>
      <c r="AH145" s="91"/>
      <c r="AI145" s="91"/>
      <c r="AJ145" s="91"/>
      <c r="AK145" s="91"/>
      <c r="AL145" s="91"/>
      <c r="AM145" s="91"/>
      <c r="AN145" s="91"/>
      <c r="AO145" s="91"/>
      <c r="AP145" s="91"/>
      <c r="AQ145" s="91"/>
      <c r="AR145" s="91"/>
      <c r="AS145" s="91"/>
      <c r="AT145" s="91"/>
    </row>
    <row r="146" spans="1:46" ht="16.5" customHeight="1">
      <c r="A146" s="758" t="s">
        <v>755</v>
      </c>
      <c r="B146" s="758"/>
      <c r="C146" s="758"/>
      <c r="D146" s="758"/>
      <c r="E146" s="758"/>
      <c r="F146" s="95">
        <f>SUM(F145)</f>
        <v>945000</v>
      </c>
      <c r="G146" s="95">
        <f>SUM(G145)</f>
        <v>0</v>
      </c>
      <c r="H146" s="445">
        <f>SUM(H145)</f>
        <v>0</v>
      </c>
      <c r="I146" s="95">
        <f>SUM(I145)</f>
        <v>945000</v>
      </c>
      <c r="J146" s="196"/>
      <c r="K146" s="362"/>
      <c r="L146" s="90"/>
      <c r="M146" s="325" t="s">
        <v>390</v>
      </c>
      <c r="N146" s="90">
        <v>463</v>
      </c>
      <c r="O146" s="90" t="s">
        <v>576</v>
      </c>
      <c r="P146" s="91">
        <f t="shared" si="5"/>
        <v>303000</v>
      </c>
      <c r="Q146" s="91">
        <f>SUM(Z146+AI146+AR146)</f>
        <v>0</v>
      </c>
      <c r="R146" s="91">
        <f>SUM(AA146+AJ146+AS146)</f>
        <v>0</v>
      </c>
      <c r="S146" s="91">
        <f>SUM(AB146+AK146+AT146)</f>
        <v>303000</v>
      </c>
      <c r="T146" s="90"/>
      <c r="U146" s="90"/>
      <c r="V146" s="266" t="s">
        <v>391</v>
      </c>
      <c r="W146" s="90">
        <v>463</v>
      </c>
      <c r="X146" s="90" t="s">
        <v>576</v>
      </c>
      <c r="Y146" s="91">
        <f>'Plan rash.po glavama'!I578</f>
        <v>200000</v>
      </c>
      <c r="Z146" s="91">
        <f>'Plan rash.po glavama'!J578</f>
        <v>0</v>
      </c>
      <c r="AA146" s="36">
        <f>'Plan rash.po glavama'!K578</f>
        <v>0</v>
      </c>
      <c r="AB146" s="91">
        <f>'Plan rash.po glavama'!L578</f>
        <v>200000</v>
      </c>
      <c r="AC146" s="90"/>
      <c r="AD146" s="90"/>
      <c r="AE146" s="266" t="s">
        <v>321</v>
      </c>
      <c r="AF146" s="90">
        <v>463</v>
      </c>
      <c r="AG146" s="90" t="s">
        <v>297</v>
      </c>
      <c r="AH146" s="345">
        <f>'Plan rash.po glavama'!I601</f>
        <v>73000</v>
      </c>
      <c r="AI146" s="91">
        <f>'Plan rash.po glavama'!J601</f>
        <v>0</v>
      </c>
      <c r="AJ146" s="36">
        <f>'Plan rash.po glavama'!K601</f>
        <v>0</v>
      </c>
      <c r="AK146" s="91">
        <f t="shared" si="9"/>
        <v>73000</v>
      </c>
      <c r="AL146" s="90"/>
      <c r="AM146" s="90"/>
      <c r="AN146" s="325" t="s">
        <v>327</v>
      </c>
      <c r="AO146" s="90">
        <v>463</v>
      </c>
      <c r="AP146" s="90" t="s">
        <v>498</v>
      </c>
      <c r="AQ146" s="91">
        <f>'Plan rash.po glavama'!I614</f>
        <v>30000</v>
      </c>
      <c r="AR146" s="91">
        <f>'Plan rash.po glavama'!J614</f>
        <v>0</v>
      </c>
      <c r="AS146" s="91">
        <f>'Plan rash.po glavama'!K614</f>
        <v>0</v>
      </c>
      <c r="AT146" s="107">
        <f>AQ146+AR146+AS146</f>
        <v>30000</v>
      </c>
    </row>
    <row r="147" spans="1:46" ht="14.25" customHeight="1">
      <c r="A147" s="758" t="s">
        <v>226</v>
      </c>
      <c r="B147" s="758"/>
      <c r="C147" s="758"/>
      <c r="D147" s="758"/>
      <c r="E147" s="758"/>
      <c r="F147" s="758"/>
      <c r="G147" s="758"/>
      <c r="H147" s="758"/>
      <c r="I147" s="758"/>
      <c r="J147" s="338"/>
      <c r="K147" s="362"/>
      <c r="L147" s="90"/>
      <c r="M147" s="266" t="s">
        <v>391</v>
      </c>
      <c r="N147" s="90">
        <v>463</v>
      </c>
      <c r="O147" s="90" t="s">
        <v>577</v>
      </c>
      <c r="P147" s="91">
        <f t="shared" si="5"/>
        <v>10000</v>
      </c>
      <c r="Q147" s="91">
        <f t="shared" si="6"/>
        <v>0</v>
      </c>
      <c r="R147" s="91">
        <f t="shared" si="7"/>
        <v>0</v>
      </c>
      <c r="S147" s="91">
        <f t="shared" si="8"/>
        <v>10000</v>
      </c>
      <c r="T147" s="90"/>
      <c r="U147" s="90"/>
      <c r="V147" s="266" t="s">
        <v>392</v>
      </c>
      <c r="W147" s="90">
        <v>463</v>
      </c>
      <c r="X147" s="90" t="s">
        <v>577</v>
      </c>
      <c r="Y147" s="91">
        <f>'Plan rash.po glavama'!I579</f>
        <v>10000</v>
      </c>
      <c r="Z147" s="91">
        <f>'Plan rash.po glavama'!J579</f>
        <v>0</v>
      </c>
      <c r="AA147" s="91">
        <f>'Plan rash.po glavama'!K579</f>
        <v>0</v>
      </c>
      <c r="AB147" s="91">
        <f>'Plan rash.po glavama'!L579</f>
        <v>10000</v>
      </c>
      <c r="AC147" s="90"/>
      <c r="AD147" s="90"/>
      <c r="AE147" s="266" t="s">
        <v>392</v>
      </c>
      <c r="AF147" s="90">
        <v>463</v>
      </c>
      <c r="AG147" s="90" t="s">
        <v>577</v>
      </c>
      <c r="AH147" s="91"/>
      <c r="AI147" s="91">
        <v>0</v>
      </c>
      <c r="AJ147" s="91">
        <v>0</v>
      </c>
      <c r="AK147" s="91">
        <f t="shared" si="9"/>
        <v>0</v>
      </c>
      <c r="AL147" s="238"/>
      <c r="AM147" s="238"/>
      <c r="AN147" s="238"/>
      <c r="AO147" s="238"/>
      <c r="AP147" s="238"/>
      <c r="AQ147" s="238"/>
      <c r="AR147" s="238"/>
      <c r="AS147" s="238"/>
      <c r="AT147" s="238"/>
    </row>
    <row r="148" spans="1:46" ht="24.75" customHeight="1">
      <c r="A148" s="162" t="s">
        <v>596</v>
      </c>
      <c r="B148" s="109" t="s">
        <v>740</v>
      </c>
      <c r="C148" s="402" t="s">
        <v>697</v>
      </c>
      <c r="D148" s="90">
        <v>451</v>
      </c>
      <c r="E148" s="32" t="e">
        <f>'Plan rash.po glavama'!#REF!</f>
        <v>#REF!</v>
      </c>
      <c r="F148" s="91" t="e">
        <f>'Plan rash.po glavama'!#REF!</f>
        <v>#REF!</v>
      </c>
      <c r="G148" s="91" t="e">
        <f>'Plan rash.po glavama'!#REF!</f>
        <v>#REF!</v>
      </c>
      <c r="H148" s="411" t="e">
        <f>'Plan rash.po glavama'!#REF!</f>
        <v>#REF!</v>
      </c>
      <c r="I148" s="91" t="e">
        <f>F148+G148+H148</f>
        <v>#REF!</v>
      </c>
      <c r="J148" s="336"/>
      <c r="K148" s="362"/>
      <c r="L148" s="90"/>
      <c r="M148" s="266" t="s">
        <v>392</v>
      </c>
      <c r="N148" s="341"/>
      <c r="O148" s="342"/>
      <c r="P148" s="94">
        <f>SUM(P134:P147)</f>
        <v>20894960</v>
      </c>
      <c r="Q148" s="94">
        <f>SUM(Q134:Q147)</f>
        <v>0</v>
      </c>
      <c r="R148" s="37">
        <f>SUM(R134:R147)</f>
        <v>0</v>
      </c>
      <c r="S148" s="108">
        <f>SUM(S134:S147)</f>
        <v>20894960</v>
      </c>
      <c r="T148" s="747" t="s">
        <v>424</v>
      </c>
      <c r="U148" s="748"/>
      <c r="V148" s="748"/>
      <c r="W148" s="748"/>
      <c r="X148" s="749"/>
      <c r="Y148" s="94">
        <f>SUM(Y134:Y147)</f>
        <v>13747800</v>
      </c>
      <c r="Z148" s="94">
        <f>SUM(Z134:Z147)</f>
        <v>0</v>
      </c>
      <c r="AA148" s="37">
        <f>SUM(AA134:AA147)</f>
        <v>0</v>
      </c>
      <c r="AB148" s="108">
        <f>SUM(AB134:AB147)</f>
        <v>13747800</v>
      </c>
      <c r="AC148" s="747" t="s">
        <v>152</v>
      </c>
      <c r="AD148" s="748"/>
      <c r="AE148" s="748"/>
      <c r="AF148" s="748"/>
      <c r="AG148" s="749"/>
      <c r="AH148" s="94">
        <f>SUM(AH134:AH147)</f>
        <v>6800160</v>
      </c>
      <c r="AI148" s="94">
        <f>SUM(AI134:AI147)</f>
        <v>0</v>
      </c>
      <c r="AJ148" s="94">
        <f>SUM(AJ134:AJ147)</f>
        <v>0</v>
      </c>
      <c r="AK148" s="95">
        <f>SUM(AK134:AK147)</f>
        <v>6800160</v>
      </c>
      <c r="AL148" s="726" t="s">
        <v>187</v>
      </c>
      <c r="AM148" s="726"/>
      <c r="AN148" s="726"/>
      <c r="AO148" s="726"/>
      <c r="AP148" s="726"/>
      <c r="AQ148" s="94">
        <f>SUM(AQ134:AQ147)</f>
        <v>347000</v>
      </c>
      <c r="AR148" s="94">
        <f>SUM(AR134:AR147)</f>
        <v>0</v>
      </c>
      <c r="AS148" s="94">
        <f>SUM(AS134:AS147)</f>
        <v>0</v>
      </c>
      <c r="AT148" s="94">
        <f>SUM(AT134:AT147)</f>
        <v>347000</v>
      </c>
    </row>
    <row r="149" spans="1:46">
      <c r="A149" s="758" t="s">
        <v>501</v>
      </c>
      <c r="B149" s="758"/>
      <c r="C149" s="758"/>
      <c r="D149" s="758"/>
      <c r="E149" s="758"/>
      <c r="F149" s="95" t="e">
        <f>SUM(F148:F148)</f>
        <v>#REF!</v>
      </c>
      <c r="G149" s="95" t="e">
        <f>SUM(G148:G148)</f>
        <v>#REF!</v>
      </c>
      <c r="H149" s="445" t="e">
        <f>SUM(H148:H148)</f>
        <v>#REF!</v>
      </c>
      <c r="I149" s="95" t="e">
        <f>SUM(I148:I148)</f>
        <v>#REF!</v>
      </c>
      <c r="J149" s="336"/>
      <c r="K149" s="719" t="s">
        <v>424</v>
      </c>
      <c r="L149" s="719"/>
      <c r="M149" s="719"/>
      <c r="N149" s="719"/>
      <c r="O149" s="720"/>
      <c r="P149" s="94">
        <f>SUM(P148)</f>
        <v>20894960</v>
      </c>
      <c r="Q149" s="94">
        <f>SUM(Q148)</f>
        <v>0</v>
      </c>
      <c r="R149" s="37">
        <f>SUM(R148)</f>
        <v>0</v>
      </c>
      <c r="S149" s="108">
        <f>SUM(P149:R149)</f>
        <v>20894960</v>
      </c>
      <c r="AC149" s="747" t="s">
        <v>611</v>
      </c>
      <c r="AD149" s="748"/>
      <c r="AE149" s="748"/>
      <c r="AF149" s="748"/>
      <c r="AG149" s="749"/>
      <c r="AH149" s="94">
        <f>SUM(AH148)</f>
        <v>6800160</v>
      </c>
      <c r="AI149" s="94">
        <f>SUM(AI148)</f>
        <v>0</v>
      </c>
      <c r="AJ149" s="37">
        <f>SUM(AJ148)</f>
        <v>0</v>
      </c>
      <c r="AK149" s="95">
        <f>SUM(AH149:AJ149)</f>
        <v>6800160</v>
      </c>
      <c r="AL149" s="726" t="s">
        <v>613</v>
      </c>
      <c r="AM149" s="726"/>
      <c r="AN149" s="726"/>
      <c r="AO149" s="726"/>
      <c r="AP149" s="726"/>
      <c r="AQ149" s="94">
        <f>SUM(AQ148)</f>
        <v>347000</v>
      </c>
      <c r="AR149" s="94">
        <f>SUM(AR148)</f>
        <v>0</v>
      </c>
      <c r="AS149" s="37">
        <f>SUM(AS148)</f>
        <v>0</v>
      </c>
      <c r="AT149" s="343">
        <f>SUM(AQ149:AS149)</f>
        <v>347000</v>
      </c>
    </row>
    <row r="150" spans="1:46" ht="12.75" customHeight="1">
      <c r="A150" s="758" t="s">
        <v>209</v>
      </c>
      <c r="B150" s="758"/>
      <c r="C150" s="758"/>
      <c r="D150" s="758"/>
      <c r="E150" s="758"/>
      <c r="F150" s="758"/>
      <c r="G150" s="758"/>
      <c r="H150" s="758"/>
      <c r="I150" s="758"/>
      <c r="J150" s="339"/>
      <c r="K150" s="719" t="s">
        <v>608</v>
      </c>
      <c r="L150" s="719"/>
      <c r="M150" s="719"/>
      <c r="N150" s="719"/>
      <c r="O150" s="719"/>
      <c r="P150" s="246"/>
      <c r="Q150" s="246"/>
      <c r="R150" s="246"/>
      <c r="S150" s="247"/>
    </row>
    <row r="151" spans="1:46" ht="37.5" customHeight="1">
      <c r="A151" s="448" t="s">
        <v>596</v>
      </c>
      <c r="B151" s="449">
        <v>560</v>
      </c>
      <c r="C151" s="402" t="s">
        <v>310</v>
      </c>
      <c r="D151" s="449">
        <v>451</v>
      </c>
      <c r="E151" s="99" t="str">
        <f>'Plan rash.po glavama'!H154</f>
        <v>Услуге по уговору</v>
      </c>
      <c r="F151" s="107">
        <f>'Plan rash.po glavama'!I154</f>
        <v>500000</v>
      </c>
      <c r="G151" s="107">
        <f>'Plan rash.po glavama'!J154</f>
        <v>0</v>
      </c>
      <c r="H151" s="457">
        <f>'Plan rash.po glavama'!K154</f>
        <v>0</v>
      </c>
      <c r="I151" s="107">
        <f>H151+G151+F151</f>
        <v>500000</v>
      </c>
      <c r="J151" s="196"/>
      <c r="AT151" s="28">
        <f>SUM(AT149+AK149+AB148)</f>
        <v>20894960</v>
      </c>
    </row>
    <row r="152" spans="1:46" ht="39" customHeight="1">
      <c r="A152" s="449"/>
      <c r="B152" s="449"/>
      <c r="C152" s="402" t="s">
        <v>278</v>
      </c>
      <c r="D152" s="449">
        <v>451</v>
      </c>
      <c r="E152" s="97" t="str">
        <f>'Plan rash.po glavama'!H237</f>
        <v>Субвенције јавним нефинан. предузећима и орг. Еко Тамнава</v>
      </c>
      <c r="F152" s="100">
        <f>'Plan rash.po glavama'!I237</f>
        <v>675000</v>
      </c>
      <c r="G152" s="100">
        <f>'Plan rash.po glavama'!J237</f>
        <v>0</v>
      </c>
      <c r="H152" s="357">
        <f>'Plan rash.po glavama'!K237</f>
        <v>0</v>
      </c>
      <c r="I152" s="107">
        <f>H152+G152+F152</f>
        <v>675000</v>
      </c>
      <c r="J152" s="195"/>
    </row>
    <row r="153" spans="1:46" ht="15" customHeight="1">
      <c r="A153" s="448"/>
      <c r="B153" s="401"/>
      <c r="C153" s="402" t="s">
        <v>279</v>
      </c>
      <c r="D153" s="449">
        <v>463</v>
      </c>
      <c r="E153" s="99" t="str">
        <f>'Plan rash.po glavama'!H239</f>
        <v>Трансфери осталим нивоима власти-Дом здравља</v>
      </c>
      <c r="F153" s="107">
        <f>'Plan rash.po glavama'!I239</f>
        <v>350000</v>
      </c>
      <c r="G153" s="107">
        <f>'Plan rash.po glavama'!J239</f>
        <v>0</v>
      </c>
      <c r="H153" s="457">
        <f>'Plan rash.po glavama'!K239</f>
        <v>0</v>
      </c>
      <c r="I153" s="107">
        <f>H153+G153+F153</f>
        <v>350000</v>
      </c>
      <c r="J153" s="195"/>
      <c r="K153" s="730" t="s">
        <v>614</v>
      </c>
      <c r="L153" s="724"/>
      <c r="M153" s="724"/>
      <c r="N153" s="724"/>
      <c r="O153" s="724"/>
      <c r="P153" s="724"/>
      <c r="Q153" s="724"/>
      <c r="R153" s="724"/>
      <c r="S153" s="725"/>
    </row>
    <row r="154" spans="1:46" ht="13.5" customHeight="1">
      <c r="A154" s="449"/>
      <c r="B154" s="449"/>
      <c r="C154" s="402" t="s">
        <v>281</v>
      </c>
      <c r="D154" s="449">
        <v>481</v>
      </c>
      <c r="E154" s="97" t="str">
        <f>'Plan rash.po glavama'!H99</f>
        <v>Дотације невладиним организацијама-удружења грађана</v>
      </c>
      <c r="F154" s="100">
        <f>'Plan rash.po glavama'!I99</f>
        <v>500000</v>
      </c>
      <c r="G154" s="100">
        <f>'Plan rash.po glavama'!J99</f>
        <v>0</v>
      </c>
      <c r="H154" s="357">
        <f>'Plan rash.po glavama'!K99</f>
        <v>0</v>
      </c>
      <c r="I154" s="100">
        <f>F154+G154+H154</f>
        <v>500000</v>
      </c>
      <c r="J154" s="206"/>
      <c r="K154" s="730" t="s">
        <v>211</v>
      </c>
      <c r="L154" s="724"/>
      <c r="M154" s="724"/>
      <c r="N154" s="724"/>
      <c r="O154" s="724"/>
      <c r="P154" s="359"/>
      <c r="Q154" s="359"/>
      <c r="R154" s="359"/>
      <c r="S154" s="360"/>
    </row>
    <row r="155" spans="1:46" ht="25.5" customHeight="1">
      <c r="A155" s="758" t="s">
        <v>432</v>
      </c>
      <c r="B155" s="758"/>
      <c r="C155" s="758"/>
      <c r="D155" s="758"/>
      <c r="E155" s="758"/>
      <c r="F155" s="95">
        <f>SUM(F151:F154)</f>
        <v>2025000</v>
      </c>
      <c r="G155" s="95">
        <f>SUM(G151:G154)</f>
        <v>0</v>
      </c>
      <c r="H155" s="445">
        <f>SUM(H151:H154)</f>
        <v>0</v>
      </c>
      <c r="I155" s="95">
        <f>SUM(I151:I154)</f>
        <v>2025000</v>
      </c>
      <c r="J155" s="205"/>
      <c r="K155" s="262" t="s">
        <v>615</v>
      </c>
      <c r="L155" s="90">
        <v>920</v>
      </c>
      <c r="M155" s="266" t="s">
        <v>328</v>
      </c>
      <c r="N155" s="90">
        <v>463</v>
      </c>
      <c r="O155" s="90" t="s">
        <v>578</v>
      </c>
      <c r="P155" s="91">
        <v>70000</v>
      </c>
      <c r="Q155" s="91">
        <v>0</v>
      </c>
      <c r="R155" s="36">
        <v>0</v>
      </c>
      <c r="S155" s="91">
        <f t="shared" ref="S155:S169" si="10">P155+Q155+R155</f>
        <v>70000</v>
      </c>
    </row>
    <row r="156" spans="1:46" ht="15" customHeight="1">
      <c r="A156" s="758" t="s">
        <v>767</v>
      </c>
      <c r="B156" s="758"/>
      <c r="C156" s="758"/>
      <c r="D156" s="758"/>
      <c r="E156" s="758"/>
      <c r="F156" s="100"/>
      <c r="G156" s="100"/>
      <c r="H156" s="100"/>
      <c r="I156" s="100"/>
      <c r="J156" s="195"/>
      <c r="K156" s="90"/>
      <c r="L156" s="90"/>
      <c r="M156" s="266" t="s">
        <v>329</v>
      </c>
      <c r="N156" s="90">
        <v>463</v>
      </c>
      <c r="O156" s="90" t="s">
        <v>579</v>
      </c>
      <c r="P156" s="146">
        <v>2400000</v>
      </c>
      <c r="Q156" s="91">
        <v>0</v>
      </c>
      <c r="R156" s="36">
        <v>0</v>
      </c>
      <c r="S156" s="91">
        <f t="shared" si="10"/>
        <v>2400000</v>
      </c>
    </row>
    <row r="157" spans="1:46" ht="12.75" customHeight="1">
      <c r="A157" s="32" t="s">
        <v>596</v>
      </c>
      <c r="B157" s="103">
        <v>620</v>
      </c>
      <c r="C157" s="439" t="s">
        <v>283</v>
      </c>
      <c r="D157" s="249">
        <v>451</v>
      </c>
      <c r="E157" s="104" t="s">
        <v>768</v>
      </c>
      <c r="F157" s="250" t="e">
        <f>'Plan rash.po glavama'!#REF!</f>
        <v>#REF!</v>
      </c>
      <c r="G157" s="100">
        <v>0</v>
      </c>
      <c r="H157" s="100">
        <v>0</v>
      </c>
      <c r="I157" s="100" t="e">
        <f>H157+G157+F157</f>
        <v>#REF!</v>
      </c>
      <c r="J157" s="206"/>
      <c r="K157" s="90"/>
      <c r="L157" s="90"/>
      <c r="M157" s="266" t="s">
        <v>330</v>
      </c>
      <c r="N157" s="90">
        <v>463</v>
      </c>
      <c r="O157" s="90" t="s">
        <v>580</v>
      </c>
      <c r="P157" s="91">
        <v>600000</v>
      </c>
      <c r="Q157" s="91">
        <v>0</v>
      </c>
      <c r="R157" s="36">
        <v>0</v>
      </c>
      <c r="S157" s="91">
        <f t="shared" si="10"/>
        <v>600000</v>
      </c>
    </row>
    <row r="158" spans="1:46" ht="15.75" customHeight="1">
      <c r="A158" s="758" t="s">
        <v>774</v>
      </c>
      <c r="B158" s="758"/>
      <c r="C158" s="758"/>
      <c r="D158" s="758"/>
      <c r="E158" s="758"/>
      <c r="F158" s="95" t="e">
        <f>SUM(F157)</f>
        <v>#REF!</v>
      </c>
      <c r="G158" s="95">
        <f>SUM(G157)</f>
        <v>0</v>
      </c>
      <c r="H158" s="95">
        <f>SUM(H157)</f>
        <v>0</v>
      </c>
      <c r="I158" s="95" t="e">
        <f>SUM(I157)</f>
        <v>#REF!</v>
      </c>
      <c r="J158" s="206"/>
      <c r="K158" s="90"/>
      <c r="L158" s="90"/>
      <c r="M158" s="266" t="s">
        <v>331</v>
      </c>
      <c r="N158" s="90">
        <v>463</v>
      </c>
      <c r="O158" s="90" t="s">
        <v>569</v>
      </c>
      <c r="P158" s="91">
        <v>3440000</v>
      </c>
      <c r="Q158" s="91">
        <v>0</v>
      </c>
      <c r="R158" s="36">
        <v>0</v>
      </c>
      <c r="S158" s="91">
        <f t="shared" si="10"/>
        <v>3440000</v>
      </c>
    </row>
    <row r="159" spans="1:46" ht="14.25" customHeight="1">
      <c r="A159" s="751" t="s">
        <v>419</v>
      </c>
      <c r="B159" s="751"/>
      <c r="C159" s="751"/>
      <c r="D159" s="751"/>
      <c r="E159" s="751"/>
      <c r="F159" s="441"/>
      <c r="G159" s="441"/>
      <c r="H159" s="446"/>
      <c r="I159" s="441"/>
      <c r="J159" s="205"/>
      <c r="K159" s="90"/>
      <c r="L159" s="90"/>
      <c r="M159" s="266" t="s">
        <v>332</v>
      </c>
      <c r="N159" s="90">
        <v>463</v>
      </c>
      <c r="O159" s="90" t="s">
        <v>570</v>
      </c>
      <c r="P159" s="91">
        <v>290000</v>
      </c>
      <c r="Q159" s="91">
        <v>0</v>
      </c>
      <c r="R159" s="36">
        <v>0</v>
      </c>
      <c r="S159" s="91">
        <f t="shared" si="10"/>
        <v>290000</v>
      </c>
    </row>
    <row r="160" spans="1:46" ht="23.25" customHeight="1">
      <c r="A160" s="32" t="s">
        <v>596</v>
      </c>
      <c r="B160" s="90">
        <v>630</v>
      </c>
      <c r="C160" s="402" t="s">
        <v>285</v>
      </c>
      <c r="D160" s="90">
        <v>451</v>
      </c>
      <c r="E160" s="90" t="s">
        <v>711</v>
      </c>
      <c r="F160" s="250">
        <f>'Plan rash.po glavama'!I247</f>
        <v>27000000</v>
      </c>
      <c r="G160" s="91">
        <f>'Plan rash.po glavama'!J247</f>
        <v>0</v>
      </c>
      <c r="H160" s="411">
        <f>'Plan rash.po glavama'!K247</f>
        <v>0</v>
      </c>
      <c r="I160" s="91">
        <f>F160+G160+H160</f>
        <v>27000000</v>
      </c>
      <c r="J160" s="205"/>
      <c r="K160" s="142"/>
      <c r="L160" s="142"/>
      <c r="M160" s="331" t="s">
        <v>333</v>
      </c>
      <c r="N160" s="90">
        <v>463</v>
      </c>
      <c r="O160" s="90" t="s">
        <v>581</v>
      </c>
      <c r="P160" s="91">
        <v>1039000</v>
      </c>
      <c r="Q160" s="91">
        <v>0</v>
      </c>
      <c r="R160" s="36">
        <v>0</v>
      </c>
      <c r="S160" s="91">
        <f t="shared" si="10"/>
        <v>1039000</v>
      </c>
    </row>
    <row r="161" spans="1:19" ht="11.25" customHeight="1">
      <c r="A161" s="90"/>
      <c r="B161" s="90"/>
      <c r="C161" s="402" t="s">
        <v>287</v>
      </c>
      <c r="D161" s="90">
        <v>451</v>
      </c>
      <c r="E161" s="90" t="s">
        <v>585</v>
      </c>
      <c r="F161" s="251">
        <f>'Plan rash.po glavama'!I250</f>
        <v>6320000</v>
      </c>
      <c r="G161" s="191">
        <f>'Plan rash.po glavama'!J250</f>
        <v>0</v>
      </c>
      <c r="H161" s="412">
        <f>'Plan rash.po glavama'!K250</f>
        <v>0</v>
      </c>
      <c r="I161" s="91">
        <f>F161+G161+H161</f>
        <v>6320000</v>
      </c>
      <c r="J161" s="195"/>
      <c r="K161" s="90"/>
      <c r="L161" s="90"/>
      <c r="M161" s="266" t="s">
        <v>673</v>
      </c>
      <c r="N161" s="90">
        <v>463</v>
      </c>
      <c r="O161" s="90" t="s">
        <v>778</v>
      </c>
      <c r="P161" s="332">
        <v>257000</v>
      </c>
      <c r="Q161" s="91"/>
      <c r="R161" s="36"/>
      <c r="S161" s="91">
        <f t="shared" si="10"/>
        <v>257000</v>
      </c>
    </row>
    <row r="162" spans="1:19" ht="22.5" customHeight="1">
      <c r="A162" s="751" t="s">
        <v>422</v>
      </c>
      <c r="B162" s="751"/>
      <c r="C162" s="751"/>
      <c r="D162" s="751"/>
      <c r="E162" s="751"/>
      <c r="F162" s="94">
        <f>SUM(F160:F161)</f>
        <v>33320000</v>
      </c>
      <c r="G162" s="94">
        <f>SUM(G160:G161)</f>
        <v>0</v>
      </c>
      <c r="H162" s="355">
        <f>SUM(H160:H161)</f>
        <v>0</v>
      </c>
      <c r="I162" s="94">
        <f>SUM(F162:H162)</f>
        <v>33320000</v>
      </c>
      <c r="J162" s="195"/>
      <c r="K162" s="90"/>
      <c r="L162" s="90"/>
      <c r="M162" s="266" t="s">
        <v>334</v>
      </c>
      <c r="N162" s="90">
        <v>463</v>
      </c>
      <c r="O162" s="90" t="s">
        <v>571</v>
      </c>
      <c r="P162" s="91">
        <v>195000</v>
      </c>
      <c r="Q162" s="91">
        <v>0</v>
      </c>
      <c r="R162" s="36">
        <v>0</v>
      </c>
      <c r="S162" s="91">
        <f t="shared" si="10"/>
        <v>195000</v>
      </c>
    </row>
    <row r="163" spans="1:19" ht="16.5" customHeight="1">
      <c r="A163" s="758" t="s">
        <v>670</v>
      </c>
      <c r="B163" s="758"/>
      <c r="C163" s="758"/>
      <c r="D163" s="758"/>
      <c r="E163" s="758"/>
      <c r="F163" s="758"/>
      <c r="G163" s="758"/>
      <c r="H163" s="758"/>
      <c r="I163" s="758"/>
      <c r="J163" s="366"/>
      <c r="K163" s="90"/>
      <c r="L163" s="90"/>
      <c r="M163" s="266" t="s">
        <v>335</v>
      </c>
      <c r="N163" s="90">
        <v>463</v>
      </c>
      <c r="O163" s="90" t="s">
        <v>572</v>
      </c>
      <c r="P163" s="91">
        <v>150000</v>
      </c>
      <c r="Q163" s="91">
        <v>0</v>
      </c>
      <c r="R163" s="36">
        <v>0</v>
      </c>
      <c r="S163" s="91">
        <f t="shared" si="10"/>
        <v>150000</v>
      </c>
    </row>
    <row r="164" spans="1:19" ht="12" customHeight="1">
      <c r="A164" s="162" t="s">
        <v>596</v>
      </c>
      <c r="B164" s="163">
        <v>660</v>
      </c>
      <c r="C164" s="402" t="s">
        <v>289</v>
      </c>
      <c r="D164" s="163">
        <v>451</v>
      </c>
      <c r="E164" s="89" t="s">
        <v>710</v>
      </c>
      <c r="F164" s="265">
        <f>'Plan rash.po glavama'!I255</f>
        <v>5445000</v>
      </c>
      <c r="G164" s="105">
        <f>'Plan rash.po glavama'!J255</f>
        <v>0</v>
      </c>
      <c r="H164" s="458">
        <f>'Plan rash.po glavama'!K255</f>
        <v>0</v>
      </c>
      <c r="I164" s="105">
        <f>F164+G164+H164</f>
        <v>5445000</v>
      </c>
      <c r="J164" s="366"/>
      <c r="K164" s="90"/>
      <c r="L164" s="90"/>
      <c r="M164" s="266" t="s">
        <v>158</v>
      </c>
      <c r="N164" s="90">
        <v>463</v>
      </c>
      <c r="O164" s="90" t="s">
        <v>573</v>
      </c>
      <c r="P164" s="91">
        <v>873000</v>
      </c>
      <c r="Q164" s="91">
        <v>0</v>
      </c>
      <c r="R164" s="36">
        <v>0</v>
      </c>
      <c r="S164" s="91">
        <f t="shared" si="10"/>
        <v>873000</v>
      </c>
    </row>
    <row r="165" spans="1:19" ht="24.75" customHeight="1">
      <c r="A165" s="726" t="s">
        <v>756</v>
      </c>
      <c r="B165" s="726"/>
      <c r="C165" s="726"/>
      <c r="D165" s="726"/>
      <c r="E165" s="726"/>
      <c r="F165" s="94">
        <f>SUM(F164:F164)</f>
        <v>5445000</v>
      </c>
      <c r="G165" s="94">
        <f>SUM(G164:G164)</f>
        <v>0</v>
      </c>
      <c r="H165" s="355">
        <f>SUM(H164:H164)</f>
        <v>0</v>
      </c>
      <c r="I165" s="106">
        <f>SUM(I164)</f>
        <v>5445000</v>
      </c>
      <c r="J165" s="366"/>
      <c r="K165" s="90"/>
      <c r="L165" s="90"/>
      <c r="M165" s="266" t="s">
        <v>673</v>
      </c>
      <c r="N165" s="90">
        <v>463</v>
      </c>
      <c r="O165" s="90" t="s">
        <v>784</v>
      </c>
      <c r="P165" s="332">
        <v>93000</v>
      </c>
      <c r="Q165" s="91"/>
      <c r="R165" s="36"/>
      <c r="S165" s="91">
        <f t="shared" si="10"/>
        <v>93000</v>
      </c>
    </row>
    <row r="166" spans="1:19" ht="15" customHeight="1">
      <c r="A166" s="751" t="s">
        <v>275</v>
      </c>
      <c r="B166" s="751"/>
      <c r="C166" s="751"/>
      <c r="D166" s="751"/>
      <c r="E166" s="751"/>
      <c r="F166" s="751"/>
      <c r="G166" s="751"/>
      <c r="H166" s="751"/>
      <c r="I166" s="751"/>
      <c r="J166" s="366"/>
      <c r="K166" s="90"/>
      <c r="L166" s="90"/>
      <c r="M166" s="266" t="s">
        <v>336</v>
      </c>
      <c r="N166" s="90">
        <v>463</v>
      </c>
      <c r="O166" s="90" t="s">
        <v>574</v>
      </c>
      <c r="P166" s="91">
        <v>70000</v>
      </c>
      <c r="Q166" s="91">
        <v>0</v>
      </c>
      <c r="R166" s="36">
        <v>0</v>
      </c>
      <c r="S166" s="91">
        <f t="shared" si="10"/>
        <v>70000</v>
      </c>
    </row>
    <row r="167" spans="1:19" ht="14.25" customHeight="1">
      <c r="A167" s="162" t="s">
        <v>596</v>
      </c>
      <c r="B167" s="103">
        <v>760</v>
      </c>
      <c r="C167" s="402" t="s">
        <v>291</v>
      </c>
      <c r="D167" s="103">
        <v>463</v>
      </c>
      <c r="E167" s="90" t="s">
        <v>700</v>
      </c>
      <c r="F167" s="100">
        <f>'Plan rash.po glavama'!I260</f>
        <v>1000000</v>
      </c>
      <c r="G167" s="100">
        <f>'Plan rash.po glavama'!J260</f>
        <v>0</v>
      </c>
      <c r="H167" s="357">
        <f>'Plan rash.po glavama'!K260</f>
        <v>0</v>
      </c>
      <c r="I167" s="107">
        <f>H167+G167+F167</f>
        <v>1000000</v>
      </c>
      <c r="J167" s="366"/>
      <c r="K167" s="90"/>
      <c r="L167" s="90"/>
      <c r="M167" s="266" t="s">
        <v>337</v>
      </c>
      <c r="N167" s="90">
        <v>463</v>
      </c>
      <c r="O167" s="90" t="s">
        <v>582</v>
      </c>
      <c r="P167" s="91">
        <v>10000</v>
      </c>
      <c r="Q167" s="91">
        <v>0</v>
      </c>
      <c r="R167" s="36">
        <v>0</v>
      </c>
      <c r="S167" s="91">
        <f t="shared" si="10"/>
        <v>10000</v>
      </c>
    </row>
    <row r="168" spans="1:19" ht="15" customHeight="1">
      <c r="A168" s="261"/>
      <c r="B168" s="97"/>
      <c r="C168" s="402" t="s">
        <v>294</v>
      </c>
      <c r="D168" s="103">
        <v>463</v>
      </c>
      <c r="E168" s="90" t="s">
        <v>701</v>
      </c>
      <c r="F168" s="100">
        <f>'Plan rash.po glavama'!I261</f>
        <v>170000</v>
      </c>
      <c r="G168" s="100">
        <f>'Plan rash.po glavama'!J261</f>
        <v>0</v>
      </c>
      <c r="H168" s="357">
        <f>'Plan rash.po glavama'!K261</f>
        <v>0</v>
      </c>
      <c r="I168" s="107">
        <f>H168+G168+F168</f>
        <v>170000</v>
      </c>
      <c r="J168" s="366"/>
      <c r="K168" s="90"/>
      <c r="L168" s="90"/>
      <c r="M168" s="266" t="s">
        <v>338</v>
      </c>
      <c r="N168" s="90">
        <v>463</v>
      </c>
      <c r="O168" s="90" t="s">
        <v>576</v>
      </c>
      <c r="P168" s="91">
        <v>440000</v>
      </c>
      <c r="Q168" s="91">
        <v>0</v>
      </c>
      <c r="R168" s="36">
        <v>0</v>
      </c>
      <c r="S168" s="91">
        <f t="shared" si="10"/>
        <v>440000</v>
      </c>
    </row>
    <row r="169" spans="1:19" ht="24" customHeight="1">
      <c r="A169" s="726" t="s">
        <v>757</v>
      </c>
      <c r="B169" s="726"/>
      <c r="C169" s="726"/>
      <c r="D169" s="726"/>
      <c r="E169" s="726"/>
      <c r="F169" s="94">
        <f>SUM(F167:F168)</f>
        <v>1170000</v>
      </c>
      <c r="G169" s="94">
        <f>SUM(G167:G168)</f>
        <v>0</v>
      </c>
      <c r="H169" s="355">
        <f>SUM(H167:H168)</f>
        <v>0</v>
      </c>
      <c r="I169" s="106">
        <f>SUM(I167:I168)</f>
        <v>1170000</v>
      </c>
      <c r="J169" s="366"/>
      <c r="K169" s="90"/>
      <c r="L169" s="90"/>
      <c r="M169" s="266" t="s">
        <v>339</v>
      </c>
      <c r="N169" s="90">
        <v>463</v>
      </c>
      <c r="O169" s="90" t="s">
        <v>389</v>
      </c>
      <c r="P169" s="91">
        <v>130000</v>
      </c>
      <c r="Q169" s="91">
        <v>0</v>
      </c>
      <c r="R169" s="36">
        <v>0</v>
      </c>
      <c r="S169" s="91">
        <f t="shared" si="10"/>
        <v>130000</v>
      </c>
    </row>
    <row r="170" spans="1:19" ht="15.75" customHeight="1">
      <c r="A170" s="751" t="s">
        <v>227</v>
      </c>
      <c r="B170" s="751"/>
      <c r="C170" s="751"/>
      <c r="D170" s="751"/>
      <c r="E170" s="751"/>
      <c r="F170" s="751"/>
      <c r="G170" s="751"/>
      <c r="H170" s="751"/>
      <c r="I170" s="751"/>
      <c r="J170" s="366"/>
      <c r="K170" s="779" t="s">
        <v>213</v>
      </c>
      <c r="L170" s="779"/>
      <c r="M170" s="779"/>
      <c r="N170" s="779"/>
      <c r="O170" s="779"/>
      <c r="P170" s="94">
        <f>SUM(P155:P169)-P165-P161</f>
        <v>9707000</v>
      </c>
      <c r="Q170" s="94">
        <f>SUM(Q155:Q169)</f>
        <v>0</v>
      </c>
      <c r="R170" s="37">
        <f>SUM(R155:R169)</f>
        <v>0</v>
      </c>
      <c r="S170" s="95">
        <f>SUM(P170:R170)</f>
        <v>9707000</v>
      </c>
    </row>
    <row r="171" spans="1:19" ht="38.25" customHeight="1">
      <c r="A171" s="162" t="s">
        <v>596</v>
      </c>
      <c r="B171" s="526">
        <v>810</v>
      </c>
      <c r="C171" s="138" t="s">
        <v>816</v>
      </c>
      <c r="D171" s="138">
        <v>481</v>
      </c>
      <c r="E171" s="436" t="s">
        <v>930</v>
      </c>
      <c r="F171" s="1"/>
      <c r="G171" s="437">
        <v>0</v>
      </c>
      <c r="H171" s="454">
        <v>2000000</v>
      </c>
      <c r="I171" s="454">
        <f>SUM(G171:H171)</f>
        <v>2000000</v>
      </c>
      <c r="J171" s="366"/>
      <c r="P171" s="28">
        <f>SUM(P161+P165)</f>
        <v>350000</v>
      </c>
      <c r="Q171" s="28">
        <f>SUM(Q161+Q165)</f>
        <v>0</v>
      </c>
      <c r="R171" s="28">
        <f>SUM(R161+R165)</f>
        <v>0</v>
      </c>
      <c r="S171" s="28">
        <f>SUM(S161+S165)</f>
        <v>350000</v>
      </c>
    </row>
    <row r="172" spans="1:19" ht="36.75" customHeight="1">
      <c r="B172" s="449">
        <v>810</v>
      </c>
      <c r="C172" s="439" t="s">
        <v>296</v>
      </c>
      <c r="D172" s="99" t="e">
        <f>'Plan rash.po glavama'!#REF!</f>
        <v>#REF!</v>
      </c>
      <c r="E172" s="111" t="e">
        <f>'Plan rash.po glavama'!#REF!</f>
        <v>#REF!</v>
      </c>
      <c r="F172" s="100" t="e">
        <f>'Plan rash.po glavama'!#REF!</f>
        <v>#REF!</v>
      </c>
      <c r="G172" s="100" t="e">
        <f>'Plan rash.po glavama'!#REF!</f>
        <v>#REF!</v>
      </c>
      <c r="H172" s="357" t="e">
        <f>'Plan rash.po glavama'!#REF!</f>
        <v>#REF!</v>
      </c>
      <c r="I172" s="100" t="e">
        <f>SUM(F172:H172)</f>
        <v>#REF!</v>
      </c>
      <c r="J172" s="366"/>
      <c r="P172" s="28">
        <f>SUM(P170:P171)</f>
        <v>10057000</v>
      </c>
      <c r="Q172" s="28">
        <f>SUM(Q170:Q171)</f>
        <v>0</v>
      </c>
      <c r="R172" s="28">
        <f>SUM(R170:R171)</f>
        <v>0</v>
      </c>
      <c r="S172" s="28">
        <f>SUM(S170:S171)</f>
        <v>10057000</v>
      </c>
    </row>
    <row r="173" spans="1:19" ht="15" customHeight="1">
      <c r="A173" s="751" t="s">
        <v>192</v>
      </c>
      <c r="B173" s="751"/>
      <c r="C173" s="751"/>
      <c r="D173" s="751"/>
      <c r="E173" s="751"/>
      <c r="F173" s="94" t="e">
        <f>SUM(F171:F172)</f>
        <v>#REF!</v>
      </c>
      <c r="G173" s="94" t="e">
        <f>SUM(G171:G172)</f>
        <v>#REF!</v>
      </c>
      <c r="H173" s="355" t="e">
        <f>SUM(H171:H172)</f>
        <v>#REF!</v>
      </c>
      <c r="I173" s="95" t="e">
        <f>SUM(F173:H173)</f>
        <v>#REF!</v>
      </c>
      <c r="J173" s="366"/>
    </row>
    <row r="174" spans="1:19" ht="15" customHeight="1">
      <c r="A174" s="751" t="s">
        <v>231</v>
      </c>
      <c r="B174" s="751"/>
      <c r="C174" s="751"/>
      <c r="D174" s="751"/>
      <c r="E174" s="751"/>
      <c r="F174" s="441"/>
      <c r="G174" s="441"/>
      <c r="H174" s="446"/>
      <c r="I174" s="441"/>
      <c r="J174" s="113"/>
    </row>
    <row r="175" spans="1:19" ht="25.5" customHeight="1">
      <c r="A175" s="162" t="s">
        <v>596</v>
      </c>
      <c r="B175" s="90">
        <v>820</v>
      </c>
      <c r="C175" s="402" t="s">
        <v>390</v>
      </c>
      <c r="D175" s="90">
        <v>463</v>
      </c>
      <c r="E175" s="90" t="s">
        <v>676</v>
      </c>
      <c r="F175" s="91">
        <v>400000</v>
      </c>
      <c r="G175" s="91">
        <v>0</v>
      </c>
      <c r="H175" s="411">
        <v>0</v>
      </c>
      <c r="I175" s="91">
        <f>H175+G175+F175</f>
        <v>400000</v>
      </c>
      <c r="J175" s="366"/>
    </row>
    <row r="176" spans="1:19" ht="13.5" customHeight="1">
      <c r="A176" s="162"/>
      <c r="B176" s="90"/>
      <c r="C176" s="402" t="s">
        <v>391</v>
      </c>
      <c r="D176" s="90">
        <v>463</v>
      </c>
      <c r="E176" s="90" t="s">
        <v>677</v>
      </c>
      <c r="F176" s="91">
        <v>2000000</v>
      </c>
      <c r="G176" s="91">
        <v>0</v>
      </c>
      <c r="H176" s="411">
        <v>0</v>
      </c>
      <c r="I176" s="91">
        <f>H176+G176+F176</f>
        <v>2000000</v>
      </c>
      <c r="J176" s="366"/>
      <c r="K176">
        <v>120202000</v>
      </c>
    </row>
    <row r="177" spans="1:28" ht="15.75" customHeight="1">
      <c r="A177" s="751" t="s">
        <v>743</v>
      </c>
      <c r="B177" s="751"/>
      <c r="C177" s="751"/>
      <c r="D177" s="751"/>
      <c r="E177" s="751"/>
      <c r="F177" s="94">
        <f>SUM(F175:F176)</f>
        <v>2400000</v>
      </c>
      <c r="G177" s="94">
        <f>SUM(G175:G176)</f>
        <v>0</v>
      </c>
      <c r="H177" s="355">
        <f>SUM(H175:H176)</f>
        <v>0</v>
      </c>
      <c r="I177" s="94">
        <f>SUM(I175:I176)</f>
        <v>2400000</v>
      </c>
      <c r="J177" s="366"/>
      <c r="K177" s="28">
        <f>SUM(K176+I186+I191)</f>
        <v>151153960</v>
      </c>
    </row>
    <row r="178" spans="1:28" ht="12.75" customHeight="1">
      <c r="A178" s="751" t="s">
        <v>228</v>
      </c>
      <c r="B178" s="751"/>
      <c r="C178" s="751"/>
      <c r="D178" s="751"/>
      <c r="E178" s="751"/>
      <c r="F178" s="751"/>
      <c r="G178" s="751"/>
      <c r="H178" s="751"/>
      <c r="I178" s="751"/>
      <c r="J178" s="366"/>
    </row>
    <row r="179" spans="1:28" ht="15" customHeight="1">
      <c r="A179" s="162" t="s">
        <v>596</v>
      </c>
      <c r="B179" s="90">
        <v>830</v>
      </c>
      <c r="C179" s="90" t="s">
        <v>392</v>
      </c>
      <c r="D179" s="90">
        <v>451</v>
      </c>
      <c r="E179" s="90" t="s">
        <v>742</v>
      </c>
      <c r="F179" s="91" t="e">
        <f>'Plan rash.po glavama'!#REF!</f>
        <v>#REF!</v>
      </c>
      <c r="G179" s="91" t="e">
        <f>'Plan rash.po glavama'!#REF!</f>
        <v>#REF!</v>
      </c>
      <c r="H179" s="411" t="e">
        <f>'Plan rash.po glavama'!#REF!</f>
        <v>#REF!</v>
      </c>
      <c r="I179" s="91" t="e">
        <f>F179+G179+H179</f>
        <v>#REF!</v>
      </c>
      <c r="J179" s="167"/>
    </row>
    <row r="180" spans="1:28" ht="12.75" customHeight="1">
      <c r="A180" s="751" t="s">
        <v>229</v>
      </c>
      <c r="B180" s="751"/>
      <c r="C180" s="751"/>
      <c r="D180" s="751"/>
      <c r="E180" s="751"/>
      <c r="F180" s="94" t="e">
        <f>SUM(F179)</f>
        <v>#REF!</v>
      </c>
      <c r="G180" s="91" t="e">
        <f>SUM(G179)</f>
        <v>#REF!</v>
      </c>
      <c r="H180" s="411" t="e">
        <f>SUM(H179)</f>
        <v>#REF!</v>
      </c>
      <c r="I180" s="94" t="e">
        <f>SUM(I179)</f>
        <v>#REF!</v>
      </c>
      <c r="J180" s="196"/>
    </row>
    <row r="181" spans="1:28" ht="12.75" customHeight="1">
      <c r="A181" s="758" t="s">
        <v>671</v>
      </c>
      <c r="B181" s="758"/>
      <c r="C181" s="758"/>
      <c r="D181" s="758"/>
      <c r="E181" s="758"/>
      <c r="F181" s="758"/>
      <c r="G181" s="758"/>
      <c r="H181" s="758"/>
      <c r="I181" s="758"/>
      <c r="J181" s="196"/>
    </row>
    <row r="182" spans="1:28" ht="12.75" customHeight="1">
      <c r="A182" s="162" t="s">
        <v>596</v>
      </c>
      <c r="B182" s="459">
        <v>840</v>
      </c>
      <c r="C182" s="439" t="s">
        <v>393</v>
      </c>
      <c r="D182" s="459">
        <v>481</v>
      </c>
      <c r="E182" s="9" t="s">
        <v>678</v>
      </c>
      <c r="F182" s="460">
        <v>1000000</v>
      </c>
      <c r="G182" s="91">
        <v>0</v>
      </c>
      <c r="H182" s="91" t="e">
        <f>'Plan rash.po glavama'!#REF!</f>
        <v>#REF!</v>
      </c>
      <c r="I182" s="139" t="e">
        <f>SUM(F182:H182)</f>
        <v>#REF!</v>
      </c>
      <c r="J182" s="195"/>
    </row>
    <row r="183" spans="1:28" ht="13.5" customHeight="1">
      <c r="A183" s="162"/>
      <c r="B183" s="461"/>
      <c r="C183" s="439" t="s">
        <v>313</v>
      </c>
      <c r="D183" s="459">
        <v>481</v>
      </c>
      <c r="E183" s="9" t="s">
        <v>679</v>
      </c>
      <c r="F183" s="460">
        <v>4000000</v>
      </c>
      <c r="G183" s="91">
        <v>0</v>
      </c>
      <c r="H183" s="91">
        <v>0</v>
      </c>
      <c r="I183" s="139">
        <f>SUM(F183:H183)</f>
        <v>4000000</v>
      </c>
      <c r="J183" s="195"/>
    </row>
    <row r="184" spans="1:28" ht="12.75" customHeight="1">
      <c r="A184" s="726" t="s">
        <v>751</v>
      </c>
      <c r="B184" s="726"/>
      <c r="C184" s="726"/>
      <c r="D184" s="726"/>
      <c r="E184" s="726"/>
      <c r="F184" s="94">
        <f>SUM(F182:F183)</f>
        <v>5000000</v>
      </c>
      <c r="G184" s="94">
        <f>SUM(G182:G183)</f>
        <v>0</v>
      </c>
      <c r="H184" s="355" t="e">
        <f>SUM(H182:H183)</f>
        <v>#REF!</v>
      </c>
      <c r="I184" s="106" t="e">
        <f>SUM(I182:I183)</f>
        <v>#REF!</v>
      </c>
      <c r="J184" s="204"/>
      <c r="O184" s="368"/>
      <c r="P184" s="201"/>
      <c r="Q184" s="201"/>
      <c r="AB184" s="28">
        <f>SUM(AB275+S275)</f>
        <v>27701004.969999999</v>
      </c>
    </row>
    <row r="185" spans="1:28" ht="15" customHeight="1">
      <c r="A185" s="758" t="s">
        <v>351</v>
      </c>
      <c r="B185" s="758"/>
      <c r="C185" s="758"/>
      <c r="D185" s="758"/>
      <c r="E185" s="758"/>
      <c r="F185" s="758"/>
      <c r="G185" s="758"/>
      <c r="H185" s="758"/>
      <c r="I185" s="758"/>
      <c r="J185" s="204"/>
      <c r="O185" s="368"/>
      <c r="P185" s="201"/>
      <c r="Q185" s="201"/>
    </row>
    <row r="186" spans="1:28" ht="11.25" customHeight="1">
      <c r="A186" s="162" t="s">
        <v>596</v>
      </c>
      <c r="B186" s="452">
        <v>912</v>
      </c>
      <c r="C186" s="439" t="s">
        <v>314</v>
      </c>
      <c r="D186" s="103">
        <v>463</v>
      </c>
      <c r="E186" s="97" t="s">
        <v>674</v>
      </c>
      <c r="F186" s="100">
        <f>P149</f>
        <v>20894960</v>
      </c>
      <c r="G186" s="100">
        <f>Q149</f>
        <v>0</v>
      </c>
      <c r="H186" s="357">
        <f>R149</f>
        <v>0</v>
      </c>
      <c r="I186" s="100">
        <f>S149</f>
        <v>20894960</v>
      </c>
      <c r="J186" s="204"/>
      <c r="O186" s="201"/>
      <c r="P186" s="201"/>
      <c r="Q186" s="201"/>
    </row>
    <row r="187" spans="1:28" ht="12.75" customHeight="1">
      <c r="A187" s="758" t="s">
        <v>758</v>
      </c>
      <c r="B187" s="758"/>
      <c r="C187" s="758"/>
      <c r="D187" s="758"/>
      <c r="E187" s="758"/>
      <c r="F187" s="95">
        <f>SUM(F186:F186)</f>
        <v>20894960</v>
      </c>
      <c r="G187" s="95">
        <f>SUM(G186:G186)</f>
        <v>0</v>
      </c>
      <c r="H187" s="445">
        <f>SUM(H186:H186)</f>
        <v>0</v>
      </c>
      <c r="I187" s="95">
        <f>SUM(I186)</f>
        <v>20894960</v>
      </c>
      <c r="J187" s="204"/>
      <c r="O187" s="201"/>
      <c r="P187" s="201"/>
      <c r="Q187" s="201"/>
    </row>
    <row r="188" spans="1:28" ht="14.25" customHeight="1">
      <c r="A188" s="751" t="s">
        <v>211</v>
      </c>
      <c r="B188" s="751"/>
      <c r="C188" s="751"/>
      <c r="D188" s="751"/>
      <c r="E188" s="751"/>
      <c r="F188" s="751"/>
      <c r="G188" s="751"/>
      <c r="H188" s="751"/>
      <c r="I188" s="751"/>
      <c r="J188" s="204"/>
      <c r="O188" s="368"/>
      <c r="P188" s="201"/>
      <c r="Q188" s="201"/>
    </row>
    <row r="189" spans="1:28" ht="12.75" customHeight="1">
      <c r="A189" s="448" t="s">
        <v>596</v>
      </c>
      <c r="B189" s="462">
        <v>920</v>
      </c>
      <c r="C189" s="402" t="s">
        <v>315</v>
      </c>
      <c r="D189" s="103">
        <v>463</v>
      </c>
      <c r="E189" s="97" t="s">
        <v>674</v>
      </c>
      <c r="F189" s="100">
        <f t="shared" ref="F189:I190" si="11">P170</f>
        <v>9707000</v>
      </c>
      <c r="G189" s="100">
        <f t="shared" si="11"/>
        <v>0</v>
      </c>
      <c r="H189" s="357">
        <f t="shared" si="11"/>
        <v>0</v>
      </c>
      <c r="I189" s="100">
        <f t="shared" si="11"/>
        <v>9707000</v>
      </c>
      <c r="J189" s="340"/>
      <c r="O189" s="201"/>
      <c r="P189" s="201"/>
      <c r="Q189" s="201"/>
    </row>
    <row r="190" spans="1:28" ht="24">
      <c r="A190" s="448" t="s">
        <v>596</v>
      </c>
      <c r="B190" s="462">
        <v>920</v>
      </c>
      <c r="C190" s="402" t="s">
        <v>316</v>
      </c>
      <c r="D190" s="103">
        <v>463</v>
      </c>
      <c r="E190" s="97" t="s">
        <v>674</v>
      </c>
      <c r="F190" s="100">
        <f t="shared" si="11"/>
        <v>350000</v>
      </c>
      <c r="G190" s="100">
        <f t="shared" si="11"/>
        <v>0</v>
      </c>
      <c r="H190" s="357">
        <f t="shared" si="11"/>
        <v>0</v>
      </c>
      <c r="I190" s="100">
        <f t="shared" si="11"/>
        <v>350000</v>
      </c>
      <c r="J190" s="204"/>
      <c r="O190" s="368"/>
      <c r="P190" s="167"/>
      <c r="Q190" s="167"/>
    </row>
    <row r="191" spans="1:28">
      <c r="A191" s="726" t="s">
        <v>759</v>
      </c>
      <c r="B191" s="726"/>
      <c r="C191" s="726"/>
      <c r="D191" s="726"/>
      <c r="E191" s="726"/>
      <c r="F191" s="94">
        <f>SUM(F189:F190)</f>
        <v>10057000</v>
      </c>
      <c r="G191" s="94">
        <f>SUM(G189:G190)</f>
        <v>0</v>
      </c>
      <c r="H191" s="355">
        <f>SUM(H189:H190)</f>
        <v>0</v>
      </c>
      <c r="I191" s="95">
        <f>SUM(I189:I190)</f>
        <v>10057000</v>
      </c>
      <c r="J191" s="204"/>
      <c r="O191" s="368"/>
      <c r="P191" s="167"/>
      <c r="Q191" s="167"/>
    </row>
    <row r="192" spans="1:28">
      <c r="A192" s="751" t="s">
        <v>776</v>
      </c>
      <c r="B192" s="751"/>
      <c r="C192" s="751"/>
      <c r="D192" s="751"/>
      <c r="E192" s="751"/>
      <c r="F192" s="94" t="e">
        <f>SUM(F191+F187+F184+F180+F177+F173+F169+F146+F165+F162+F158+F155+F149+F143+F139)</f>
        <v>#REF!</v>
      </c>
      <c r="G192" s="94" t="e">
        <f>SUM(G191+G187+G184+G180+G177+G173+G169+G146+G165+G162+G158+G155+G149+G143+G139)</f>
        <v>#REF!</v>
      </c>
      <c r="H192" s="355" t="e">
        <f>SUM(H191+H187+H184+H180+H177+H173+H169+H146+H165+H162+H158+H155+H149+H143+H139)</f>
        <v>#REF!</v>
      </c>
      <c r="I192" s="95" t="e">
        <f>SUM(I191+I187+I184+I180+I177+I173+I169+I146+I165+I162+I158+I155+I149+I143+I139)</f>
        <v>#REF!</v>
      </c>
      <c r="J192" s="204"/>
      <c r="O192" s="368"/>
      <c r="P192" s="167"/>
      <c r="Q192" s="167"/>
    </row>
    <row r="193" spans="1:17" ht="12.75" customHeight="1">
      <c r="A193" s="751" t="s">
        <v>714</v>
      </c>
      <c r="B193" s="751"/>
      <c r="C193" s="751"/>
      <c r="D193" s="751"/>
      <c r="E193" s="751"/>
      <c r="F193" s="751"/>
      <c r="G193" s="751"/>
      <c r="H193" s="751"/>
      <c r="I193" s="751"/>
      <c r="J193" s="204"/>
      <c r="O193" s="167"/>
      <c r="P193" s="167"/>
      <c r="Q193" s="167"/>
    </row>
    <row r="194" spans="1:17" ht="20.25" customHeight="1">
      <c r="A194" s="751" t="s">
        <v>221</v>
      </c>
      <c r="B194" s="751"/>
      <c r="C194" s="751"/>
      <c r="D194" s="751"/>
      <c r="E194" s="751"/>
      <c r="F194" s="441"/>
      <c r="G194" s="441"/>
      <c r="H194" s="446"/>
      <c r="I194" s="441"/>
      <c r="J194" s="204"/>
      <c r="O194" s="368"/>
      <c r="P194" s="167"/>
      <c r="Q194" s="167"/>
    </row>
    <row r="195" spans="1:17" ht="12.75" customHeight="1">
      <c r="A195" s="448" t="s">
        <v>597</v>
      </c>
      <c r="B195" s="448">
        <v>160</v>
      </c>
      <c r="C195" s="402" t="s">
        <v>156</v>
      </c>
      <c r="D195" s="463">
        <v>421</v>
      </c>
      <c r="E195" s="32" t="s">
        <v>66</v>
      </c>
      <c r="F195" s="91">
        <f>'Plan rash.po glavama'!I287</f>
        <v>415000</v>
      </c>
      <c r="G195" s="91">
        <f>'Plan rash.po glavama'!J287</f>
        <v>0</v>
      </c>
      <c r="H195" s="411">
        <f>'Plan rash.po glavama'!K287</f>
        <v>0</v>
      </c>
      <c r="I195" s="91">
        <f t="shared" ref="I195:I201" si="12">F195+G195+H195</f>
        <v>415000</v>
      </c>
      <c r="J195" s="204"/>
      <c r="O195" s="368"/>
      <c r="P195" s="167"/>
      <c r="Q195" s="167"/>
    </row>
    <row r="196" spans="1:17" ht="15.75" customHeight="1">
      <c r="A196" s="448"/>
      <c r="B196" s="448"/>
      <c r="C196" s="402" t="s">
        <v>317</v>
      </c>
      <c r="D196" s="463">
        <v>423</v>
      </c>
      <c r="E196" s="90" t="s">
        <v>69</v>
      </c>
      <c r="F196" s="91">
        <f>'Plan rash.po glavama'!I288</f>
        <v>10000</v>
      </c>
      <c r="G196" s="91">
        <f>'Plan rash.po glavama'!J288</f>
        <v>0</v>
      </c>
      <c r="H196" s="411">
        <f>'Plan rash.po glavama'!K288</f>
        <v>0</v>
      </c>
      <c r="I196" s="91">
        <f t="shared" si="12"/>
        <v>10000</v>
      </c>
      <c r="J196" s="204"/>
      <c r="O196" s="167"/>
      <c r="P196" s="167"/>
      <c r="Q196" s="167"/>
    </row>
    <row r="197" spans="1:17" ht="23.25" customHeight="1">
      <c r="A197" s="448"/>
      <c r="B197" s="448"/>
      <c r="C197" s="402" t="s">
        <v>318</v>
      </c>
      <c r="D197" s="463">
        <v>424</v>
      </c>
      <c r="E197" s="90" t="s">
        <v>70</v>
      </c>
      <c r="F197" s="91">
        <f>'Plan rash.po glavama'!I289</f>
        <v>20000</v>
      </c>
      <c r="G197" s="91">
        <f>'Plan rash.po glavama'!J289</f>
        <v>0</v>
      </c>
      <c r="H197" s="411">
        <f>'Plan rash.po glavama'!K289</f>
        <v>0</v>
      </c>
      <c r="I197" s="91">
        <f t="shared" si="12"/>
        <v>20000</v>
      </c>
      <c r="J197" s="204"/>
      <c r="O197" s="368"/>
      <c r="P197" s="167"/>
      <c r="Q197" s="167"/>
    </row>
    <row r="198" spans="1:17" ht="12.75" customHeight="1">
      <c r="A198" s="448"/>
      <c r="B198" s="448"/>
      <c r="C198" s="402" t="s">
        <v>319</v>
      </c>
      <c r="D198" s="463">
        <v>425</v>
      </c>
      <c r="E198" s="90" t="s">
        <v>71</v>
      </c>
      <c r="F198" s="91">
        <f>'Plan rash.po glavama'!I290</f>
        <v>40000</v>
      </c>
      <c r="G198" s="91">
        <f>'Plan rash.po glavama'!J290</f>
        <v>0</v>
      </c>
      <c r="H198" s="411">
        <f>'Plan rash.po glavama'!K290</f>
        <v>0</v>
      </c>
      <c r="I198" s="91">
        <f t="shared" si="12"/>
        <v>40000</v>
      </c>
      <c r="J198" s="204"/>
      <c r="O198" s="167"/>
      <c r="P198" s="167"/>
      <c r="Q198" s="167"/>
    </row>
    <row r="199" spans="1:17">
      <c r="A199" s="401"/>
      <c r="B199" s="448"/>
      <c r="C199" s="402" t="s">
        <v>320</v>
      </c>
      <c r="D199" s="463">
        <v>426</v>
      </c>
      <c r="E199" s="90" t="s">
        <v>72</v>
      </c>
      <c r="F199" s="91">
        <f>'Plan rash.po glavama'!I291</f>
        <v>170000</v>
      </c>
      <c r="G199" s="91">
        <f>'Plan rash.po glavama'!J291</f>
        <v>0</v>
      </c>
      <c r="H199" s="411">
        <f>'Plan rash.po glavama'!K291</f>
        <v>0</v>
      </c>
      <c r="I199" s="91">
        <f t="shared" si="12"/>
        <v>170000</v>
      </c>
      <c r="J199" s="204"/>
      <c r="O199" s="167"/>
      <c r="P199" s="167"/>
      <c r="Q199" s="167"/>
    </row>
    <row r="200" spans="1:17" ht="12.75" customHeight="1">
      <c r="A200" s="401"/>
      <c r="B200" s="448"/>
      <c r="C200" s="402" t="s">
        <v>321</v>
      </c>
      <c r="D200" s="463">
        <v>482</v>
      </c>
      <c r="E200" s="90" t="s">
        <v>157</v>
      </c>
      <c r="F200" s="91">
        <f>'Plan rash.po glavama'!I292</f>
        <v>37000</v>
      </c>
      <c r="G200" s="91">
        <f>'Plan rash.po glavama'!J292</f>
        <v>0</v>
      </c>
      <c r="H200" s="411">
        <f>'Plan rash.po glavama'!K292</f>
        <v>0</v>
      </c>
      <c r="I200" s="91">
        <f t="shared" si="12"/>
        <v>37000</v>
      </c>
      <c r="J200" s="205"/>
      <c r="O200" s="198"/>
      <c r="P200" s="198"/>
      <c r="Q200" s="198"/>
    </row>
    <row r="201" spans="1:17" ht="12.75" customHeight="1">
      <c r="A201" s="90"/>
      <c r="B201" s="90"/>
      <c r="C201" s="327" t="s">
        <v>826</v>
      </c>
      <c r="D201" s="93">
        <f>'Plan rash.po glavama'!G294</f>
        <v>512</v>
      </c>
      <c r="E201" s="93" t="str">
        <f>'Plan rash.po glavama'!H294</f>
        <v>Maшине и опрема</v>
      </c>
      <c r="F201" s="346">
        <f>'Plan rash.po glavama'!I294</f>
        <v>8000</v>
      </c>
      <c r="G201" s="91">
        <f>'Plan rash.po glavama'!J294</f>
        <v>0</v>
      </c>
      <c r="H201" s="91">
        <f>'Plan rash.po glavama'!K294</f>
        <v>0</v>
      </c>
      <c r="I201" s="91">
        <f t="shared" si="12"/>
        <v>8000</v>
      </c>
      <c r="J201" s="205"/>
      <c r="O201" s="28"/>
    </row>
    <row r="202" spans="1:17">
      <c r="A202" s="777" t="s">
        <v>190</v>
      </c>
      <c r="B202" s="777"/>
      <c r="C202" s="777"/>
      <c r="D202" s="777"/>
      <c r="E202" s="777"/>
      <c r="F202" s="94">
        <f>SUM(F195:F201)</f>
        <v>700000</v>
      </c>
      <c r="G202" s="94">
        <f>SUM(G195:G200)</f>
        <v>0</v>
      </c>
      <c r="H202" s="355">
        <f>SUM(H195:H200)</f>
        <v>0</v>
      </c>
      <c r="I202" s="95">
        <f>SUM(F202:H202)</f>
        <v>700000</v>
      </c>
      <c r="J202" s="195"/>
    </row>
    <row r="203" spans="1:17" ht="12.75" customHeight="1">
      <c r="A203" s="751" t="s">
        <v>715</v>
      </c>
      <c r="B203" s="751"/>
      <c r="C203" s="751"/>
      <c r="D203" s="751"/>
      <c r="E203" s="751"/>
      <c r="F203" s="94">
        <f>SUM(F202)</f>
        <v>700000</v>
      </c>
      <c r="G203" s="94">
        <f>SUM(G202)</f>
        <v>0</v>
      </c>
      <c r="H203" s="355">
        <f>SUM(H202)</f>
        <v>0</v>
      </c>
      <c r="I203" s="95">
        <f>SUM(I202)</f>
        <v>700000</v>
      </c>
      <c r="J203" s="195"/>
    </row>
    <row r="204" spans="1:17" ht="14.25" customHeight="1">
      <c r="A204" s="751" t="s">
        <v>716</v>
      </c>
      <c r="B204" s="751"/>
      <c r="C204" s="751"/>
      <c r="D204" s="751"/>
      <c r="E204" s="751"/>
      <c r="F204" s="751"/>
      <c r="G204" s="751"/>
      <c r="H204" s="751"/>
      <c r="I204" s="751"/>
      <c r="J204" s="207"/>
    </row>
    <row r="205" spans="1:17" ht="15" customHeight="1">
      <c r="A205" s="751" t="s">
        <v>230</v>
      </c>
      <c r="B205" s="751"/>
      <c r="C205" s="751"/>
      <c r="D205" s="751"/>
      <c r="E205" s="751"/>
      <c r="F205" s="441"/>
      <c r="G205" s="441"/>
      <c r="H205" s="446"/>
      <c r="I205" s="441"/>
      <c r="J205" s="207"/>
    </row>
    <row r="206" spans="1:17" ht="15.75" customHeight="1">
      <c r="A206" s="448" t="s">
        <v>598</v>
      </c>
      <c r="B206" s="401">
        <v>473</v>
      </c>
      <c r="C206" s="402" t="s">
        <v>322</v>
      </c>
      <c r="D206" s="401">
        <v>411</v>
      </c>
      <c r="E206" s="90" t="s">
        <v>153</v>
      </c>
      <c r="F206" s="91">
        <f>'Plan rash.po glavama'!I301</f>
        <v>975000</v>
      </c>
      <c r="G206" s="91">
        <f>'Plan rash.po glavama'!J301</f>
        <v>0</v>
      </c>
      <c r="H206" s="411">
        <f>'Plan rash.po glavama'!K301</f>
        <v>0</v>
      </c>
      <c r="I206" s="91">
        <f>F206+G206+H206</f>
        <v>975000</v>
      </c>
      <c r="J206" s="195"/>
    </row>
    <row r="207" spans="1:17" ht="13.5" customHeight="1">
      <c r="A207" s="401"/>
      <c r="B207" s="401"/>
      <c r="C207" s="402" t="s">
        <v>323</v>
      </c>
      <c r="D207" s="401">
        <v>412</v>
      </c>
      <c r="E207" s="90" t="s">
        <v>61</v>
      </c>
      <c r="F207" s="91">
        <f>'Plan rash.po glavama'!I302</f>
        <v>175000</v>
      </c>
      <c r="G207" s="91">
        <f>'Plan rash.po glavama'!J302</f>
        <v>0</v>
      </c>
      <c r="H207" s="411">
        <f>'Plan rash.po glavama'!K302</f>
        <v>0</v>
      </c>
      <c r="I207" s="91">
        <f t="shared" ref="I207:I214" si="13">F207+G207+H207</f>
        <v>175000</v>
      </c>
      <c r="J207" s="195"/>
    </row>
    <row r="208" spans="1:17" ht="15" customHeight="1">
      <c r="A208" s="401"/>
      <c r="B208" s="401"/>
      <c r="C208" s="402" t="s">
        <v>324</v>
      </c>
      <c r="D208" s="401">
        <v>421</v>
      </c>
      <c r="E208" s="90" t="s">
        <v>66</v>
      </c>
      <c r="F208" s="91">
        <f>'Plan rash.po glavama'!I303</f>
        <v>305000</v>
      </c>
      <c r="G208" s="91">
        <f>'Plan rash.po glavama'!J303</f>
        <v>0</v>
      </c>
      <c r="H208" s="411">
        <f>'Plan rash.po glavama'!K303</f>
        <v>0</v>
      </c>
      <c r="I208" s="91">
        <f t="shared" si="13"/>
        <v>305000</v>
      </c>
      <c r="J208" s="196"/>
    </row>
    <row r="209" spans="1:34" ht="13.5" customHeight="1">
      <c r="A209" s="401"/>
      <c r="B209" s="401"/>
      <c r="C209" s="402" t="s">
        <v>325</v>
      </c>
      <c r="D209" s="401">
        <v>423</v>
      </c>
      <c r="E209" s="90" t="s">
        <v>69</v>
      </c>
      <c r="F209" s="91">
        <f>'Plan rash.po glavama'!I304</f>
        <v>2000000</v>
      </c>
      <c r="G209" s="91">
        <f>'Plan rash.po glavama'!J304</f>
        <v>0</v>
      </c>
      <c r="H209" s="411">
        <f>'Plan rash.po glavama'!K304</f>
        <v>0</v>
      </c>
      <c r="I209" s="91">
        <f t="shared" si="13"/>
        <v>2000000</v>
      </c>
      <c r="J209" s="196"/>
    </row>
    <row r="210" spans="1:34" ht="12" customHeight="1">
      <c r="A210" s="401"/>
      <c r="B210" s="401"/>
      <c r="C210" s="402" t="s">
        <v>326</v>
      </c>
      <c r="D210" s="401">
        <v>424</v>
      </c>
      <c r="E210" s="90" t="s">
        <v>70</v>
      </c>
      <c r="F210" s="91">
        <f>'Plan rash.po glavama'!I305</f>
        <v>0</v>
      </c>
      <c r="G210" s="91">
        <f>'Plan rash.po glavama'!J305</f>
        <v>0</v>
      </c>
      <c r="H210" s="411">
        <f>'Plan rash.po glavama'!K305</f>
        <v>0</v>
      </c>
      <c r="I210" s="91">
        <f t="shared" si="13"/>
        <v>0</v>
      </c>
      <c r="J210" s="195"/>
    </row>
    <row r="211" spans="1:34" ht="23.25" customHeight="1">
      <c r="A211" s="90"/>
      <c r="B211" s="90"/>
      <c r="C211" s="327" t="s">
        <v>827</v>
      </c>
      <c r="D211" s="90">
        <v>425</v>
      </c>
      <c r="E211" s="90" t="s">
        <v>819</v>
      </c>
      <c r="F211" s="345">
        <f>'Plan rash.po glavama'!I306</f>
        <v>10000</v>
      </c>
      <c r="G211" s="91"/>
      <c r="H211" s="36"/>
      <c r="I211" s="91">
        <f t="shared" si="13"/>
        <v>10000</v>
      </c>
      <c r="J211" s="195"/>
    </row>
    <row r="212" spans="1:34" ht="23.25" customHeight="1">
      <c r="A212" s="401"/>
      <c r="B212" s="401"/>
      <c r="C212" s="402" t="s">
        <v>327</v>
      </c>
      <c r="D212" s="401">
        <v>426</v>
      </c>
      <c r="E212" s="90" t="s">
        <v>72</v>
      </c>
      <c r="F212" s="91">
        <f>'Plan rash.po glavama'!I307</f>
        <v>0</v>
      </c>
      <c r="G212" s="91">
        <f>'Plan rash.po glavama'!J307</f>
        <v>0</v>
      </c>
      <c r="H212" s="411">
        <f>'Plan rash.po glavama'!K307</f>
        <v>0</v>
      </c>
      <c r="I212" s="91">
        <f t="shared" si="13"/>
        <v>0</v>
      </c>
      <c r="J212" s="167"/>
    </row>
    <row r="213" spans="1:34" ht="14.25" customHeight="1">
      <c r="A213" s="401"/>
      <c r="B213" s="401"/>
      <c r="C213" s="402" t="s">
        <v>328</v>
      </c>
      <c r="D213" s="401">
        <v>482</v>
      </c>
      <c r="E213" s="90" t="s">
        <v>157</v>
      </c>
      <c r="F213" s="91">
        <f>'Plan rash.po glavama'!I308</f>
        <v>15000</v>
      </c>
      <c r="G213" s="91">
        <f>'Plan rash.po glavama'!J308</f>
        <v>0</v>
      </c>
      <c r="H213" s="411">
        <f>'Plan rash.po glavama'!K308</f>
        <v>0</v>
      </c>
      <c r="I213" s="91">
        <f t="shared" si="13"/>
        <v>15000</v>
      </c>
      <c r="J213" s="167"/>
    </row>
    <row r="214" spans="1:34" ht="14.25" customHeight="1">
      <c r="A214" s="401"/>
      <c r="B214" s="401"/>
      <c r="C214" s="402" t="s">
        <v>329</v>
      </c>
      <c r="D214" s="401">
        <v>512</v>
      </c>
      <c r="E214" s="90" t="s">
        <v>94</v>
      </c>
      <c r="F214" s="91">
        <f>'Plan rash.po glavama'!I309</f>
        <v>25000</v>
      </c>
      <c r="G214" s="91">
        <f>'Plan rash.po glavama'!J309</f>
        <v>0</v>
      </c>
      <c r="H214" s="411">
        <f>'Plan rash.po glavama'!K309</f>
        <v>0</v>
      </c>
      <c r="I214" s="91">
        <f t="shared" si="13"/>
        <v>25000</v>
      </c>
      <c r="J214" s="196"/>
    </row>
    <row r="215" spans="1:34" ht="15" customHeight="1">
      <c r="A215" s="751" t="s">
        <v>760</v>
      </c>
      <c r="B215" s="751"/>
      <c r="C215" s="751"/>
      <c r="D215" s="751"/>
      <c r="E215" s="751"/>
      <c r="F215" s="94">
        <f>SUM(F206:F214)</f>
        <v>3505000</v>
      </c>
      <c r="G215" s="94">
        <f>SUM(G206:G214)</f>
        <v>0</v>
      </c>
      <c r="H215" s="355">
        <f>SUM(H206:H214)</f>
        <v>0</v>
      </c>
      <c r="I215" s="94">
        <f>SUM(I206:I214)</f>
        <v>3505000</v>
      </c>
      <c r="J215" s="195"/>
    </row>
    <row r="216" spans="1:34" ht="15" customHeight="1">
      <c r="A216" s="751" t="s">
        <v>717</v>
      </c>
      <c r="B216" s="751"/>
      <c r="C216" s="751"/>
      <c r="D216" s="751"/>
      <c r="E216" s="751"/>
      <c r="F216" s="94">
        <f>SUM(F215)</f>
        <v>3505000</v>
      </c>
      <c r="G216" s="94">
        <f>SUM(G215)</f>
        <v>0</v>
      </c>
      <c r="H216" s="355">
        <f>SUM(H215)</f>
        <v>0</v>
      </c>
      <c r="I216" s="94">
        <f>SUM(I215)</f>
        <v>3505000</v>
      </c>
      <c r="J216" s="167"/>
    </row>
    <row r="217" spans="1:34" ht="17.25" customHeight="1">
      <c r="A217" s="751" t="s">
        <v>718</v>
      </c>
      <c r="B217" s="751"/>
      <c r="C217" s="751"/>
      <c r="D217" s="751"/>
      <c r="E217" s="751"/>
      <c r="F217" s="751"/>
      <c r="G217" s="751"/>
      <c r="H217" s="751"/>
      <c r="I217" s="751"/>
      <c r="J217" s="167"/>
    </row>
    <row r="218" spans="1:34" ht="24" customHeight="1">
      <c r="A218" s="751" t="s">
        <v>504</v>
      </c>
      <c r="B218" s="751"/>
      <c r="C218" s="751"/>
      <c r="D218" s="751"/>
      <c r="E218" s="751"/>
      <c r="F218" s="441"/>
      <c r="G218" s="441"/>
      <c r="H218" s="446"/>
      <c r="I218" s="441"/>
      <c r="J218" s="196"/>
    </row>
    <row r="219" spans="1:34" ht="15" customHeight="1">
      <c r="A219" s="448" t="s">
        <v>600</v>
      </c>
      <c r="B219" s="401">
        <v>610</v>
      </c>
      <c r="C219" s="402" t="s">
        <v>330</v>
      </c>
      <c r="D219" s="401">
        <v>421</v>
      </c>
      <c r="E219" s="90" t="s">
        <v>66</v>
      </c>
      <c r="F219" s="91">
        <f>'Plan rash.po glavama'!I322</f>
        <v>50000</v>
      </c>
      <c r="G219" s="91">
        <f>'Plan rash.po glavama'!J322</f>
        <v>0</v>
      </c>
      <c r="H219" s="91">
        <f>'Plan rash.po glavama'!K322</f>
        <v>0</v>
      </c>
      <c r="I219" s="91">
        <f>H219+G219+F219</f>
        <v>50000</v>
      </c>
      <c r="J219" s="195"/>
    </row>
    <row r="220" spans="1:34" ht="12.75" customHeight="1">
      <c r="A220" s="449"/>
      <c r="B220" s="449"/>
      <c r="C220" s="402" t="s">
        <v>331</v>
      </c>
      <c r="D220" s="449">
        <v>423</v>
      </c>
      <c r="E220" s="99" t="s">
        <v>69</v>
      </c>
      <c r="F220" s="100">
        <f>'Plan rash.po glavama'!I323</f>
        <v>700000</v>
      </c>
      <c r="G220" s="100">
        <f>'Plan rash.po glavama'!J323</f>
        <v>0</v>
      </c>
      <c r="H220" s="100">
        <f>'Plan rash.po glavama'!K323</f>
        <v>0</v>
      </c>
      <c r="I220" s="100">
        <f>H220+G220+F220</f>
        <v>700000</v>
      </c>
      <c r="J220" s="167"/>
    </row>
    <row r="221" spans="1:34" ht="15" customHeight="1">
      <c r="A221" s="449"/>
      <c r="B221" s="449"/>
      <c r="C221" s="402" t="s">
        <v>332</v>
      </c>
      <c r="D221" s="449">
        <v>511</v>
      </c>
      <c r="E221" s="99" t="s">
        <v>93</v>
      </c>
      <c r="F221" s="100">
        <f>'Plan rash.po glavama'!I324</f>
        <v>3300000</v>
      </c>
      <c r="G221" s="100">
        <f>'Plan rash.po glavama'!J324</f>
        <v>0</v>
      </c>
      <c r="H221" s="100">
        <f>'Plan rash.po glavama'!K324</f>
        <v>0</v>
      </c>
      <c r="I221" s="100">
        <f>H221+G221+F221</f>
        <v>3300000</v>
      </c>
      <c r="J221" s="196"/>
    </row>
    <row r="222" spans="1:34" ht="12" customHeight="1">
      <c r="A222" s="751" t="s">
        <v>722</v>
      </c>
      <c r="B222" s="751"/>
      <c r="C222" s="751"/>
      <c r="D222" s="751"/>
      <c r="E222" s="751"/>
      <c r="F222" s="94">
        <f>SUM(F219:F221)</f>
        <v>4050000</v>
      </c>
      <c r="G222" s="94">
        <f>SUM(G219:G221)</f>
        <v>0</v>
      </c>
      <c r="H222" s="355">
        <f>SUM(H219:H221)</f>
        <v>0</v>
      </c>
      <c r="I222" s="95">
        <f>SUM(I219:I221)</f>
        <v>4050000</v>
      </c>
      <c r="J222" s="195"/>
    </row>
    <row r="223" spans="1:34" ht="14.25" customHeight="1">
      <c r="A223" s="751" t="s">
        <v>719</v>
      </c>
      <c r="B223" s="751"/>
      <c r="C223" s="751"/>
      <c r="D223" s="751"/>
      <c r="E223" s="751"/>
      <c r="F223" s="94">
        <f>SUM(F222)</f>
        <v>4050000</v>
      </c>
      <c r="G223" s="94">
        <f>SUM(G222)</f>
        <v>0</v>
      </c>
      <c r="H223" s="355">
        <f>SUM(H222)</f>
        <v>0</v>
      </c>
      <c r="I223" s="94">
        <f>SUM(F223:H223)</f>
        <v>4050000</v>
      </c>
      <c r="J223" s="167"/>
      <c r="AH223" s="28"/>
    </row>
    <row r="224" spans="1:34" ht="15.75" customHeight="1">
      <c r="A224" s="751" t="s">
        <v>720</v>
      </c>
      <c r="B224" s="751"/>
      <c r="C224" s="751"/>
      <c r="D224" s="751"/>
      <c r="E224" s="751"/>
      <c r="F224" s="751"/>
      <c r="G224" s="751"/>
      <c r="H224" s="751"/>
      <c r="I224" s="751"/>
      <c r="J224" s="198"/>
    </row>
    <row r="225" spans="1:15" ht="23.25" customHeight="1">
      <c r="A225" s="742" t="s">
        <v>730</v>
      </c>
      <c r="B225" s="743"/>
      <c r="C225" s="743"/>
      <c r="D225" s="743"/>
      <c r="E225" s="743"/>
      <c r="F225" s="743"/>
      <c r="G225" s="743"/>
      <c r="H225" s="743"/>
      <c r="I225" s="744"/>
      <c r="J225" s="167"/>
    </row>
    <row r="226" spans="1:15" ht="15" customHeight="1">
      <c r="A226" s="162" t="s">
        <v>600</v>
      </c>
      <c r="B226" s="515">
        <v>320</v>
      </c>
      <c r="C226" s="516" t="s">
        <v>907</v>
      </c>
      <c r="D226" s="516" t="s">
        <v>908</v>
      </c>
      <c r="E226" s="517" t="s">
        <v>909</v>
      </c>
      <c r="F226" s="518" t="e">
        <f>'Plan rash.po glavama'!#REF!</f>
        <v>#REF!</v>
      </c>
      <c r="G226" s="516"/>
      <c r="H226" s="516"/>
      <c r="I226" s="518" t="e">
        <f>F226+G226+H226</f>
        <v>#REF!</v>
      </c>
      <c r="J226" s="167"/>
    </row>
    <row r="227" spans="1:15" ht="14.25" customHeight="1">
      <c r="A227" s="730" t="s">
        <v>731</v>
      </c>
      <c r="B227" s="724"/>
      <c r="C227" s="724"/>
      <c r="D227" s="724"/>
      <c r="E227" s="725"/>
      <c r="F227" s="94" t="e">
        <f>SUM(F226:F226)</f>
        <v>#REF!</v>
      </c>
      <c r="G227" s="94">
        <f>SUM(G226:G226)</f>
        <v>0</v>
      </c>
      <c r="H227" s="37">
        <f>SUM(H226:H226)</f>
        <v>0</v>
      </c>
      <c r="I227" s="95" t="e">
        <f>SUM(I226:I226)</f>
        <v>#REF!</v>
      </c>
      <c r="J227" s="196"/>
    </row>
    <row r="228" spans="1:15" ht="23.25" customHeight="1">
      <c r="A228" s="751" t="s">
        <v>222</v>
      </c>
      <c r="B228" s="751"/>
      <c r="C228" s="751"/>
      <c r="D228" s="751"/>
      <c r="E228" s="751"/>
      <c r="F228" s="751"/>
      <c r="G228" s="751"/>
      <c r="H228" s="751"/>
      <c r="I228" s="751"/>
      <c r="J228" s="195"/>
    </row>
    <row r="229" spans="1:15" ht="14.25" customHeight="1">
      <c r="A229" s="448" t="s">
        <v>603</v>
      </c>
      <c r="B229" s="464" t="s">
        <v>223</v>
      </c>
      <c r="C229" s="402" t="s">
        <v>333</v>
      </c>
      <c r="D229" s="465">
        <v>425</v>
      </c>
      <c r="E229" s="154" t="s">
        <v>71</v>
      </c>
      <c r="F229" s="157">
        <v>1800000</v>
      </c>
      <c r="G229" s="157">
        <v>0</v>
      </c>
      <c r="H229" s="91">
        <f>'Plan rash.po glavama'!$K$430</f>
        <v>817689.78</v>
      </c>
      <c r="I229" s="164">
        <f>F229+G229+H229</f>
        <v>2617689.7800000003</v>
      </c>
      <c r="J229" s="206"/>
    </row>
    <row r="230" spans="1:15" ht="16.5" customHeight="1">
      <c r="A230" s="751" t="s">
        <v>761</v>
      </c>
      <c r="B230" s="751"/>
      <c r="C230" s="751"/>
      <c r="D230" s="751"/>
      <c r="E230" s="751"/>
      <c r="F230" s="94">
        <f>SUM(F229)</f>
        <v>1800000</v>
      </c>
      <c r="G230" s="94">
        <v>0</v>
      </c>
      <c r="H230" s="355">
        <f>SUM(H229)</f>
        <v>817689.78</v>
      </c>
      <c r="I230" s="371">
        <f>SUM(I229)</f>
        <v>2617689.7800000003</v>
      </c>
      <c r="J230" s="197"/>
    </row>
    <row r="231" spans="1:15" ht="13.5" customHeight="1">
      <c r="A231" s="751" t="s">
        <v>209</v>
      </c>
      <c r="B231" s="751"/>
      <c r="C231" s="751"/>
      <c r="D231" s="751"/>
      <c r="E231" s="751"/>
      <c r="F231" s="751"/>
      <c r="G231" s="751"/>
      <c r="H231" s="751"/>
      <c r="I231" s="751"/>
      <c r="J231" s="205"/>
    </row>
    <row r="232" spans="1:15" ht="21.75" customHeight="1">
      <c r="A232" s="448" t="s">
        <v>603</v>
      </c>
      <c r="B232" s="401">
        <v>560</v>
      </c>
      <c r="C232" s="402" t="s">
        <v>334</v>
      </c>
      <c r="D232" s="401">
        <f>'Plan rash.po glavama'!G362</f>
        <v>511</v>
      </c>
      <c r="E232" s="90" t="str">
        <f>'Plan rash.po glavama'!H362</f>
        <v>Зграде и грађевински објекти</v>
      </c>
      <c r="F232" s="91">
        <f>'Plan rash.po glavama'!I362</f>
        <v>160000</v>
      </c>
      <c r="G232" s="91">
        <f>'Plan rash.po glavama'!J362</f>
        <v>0</v>
      </c>
      <c r="H232" s="411">
        <f>'Plan rash.po glavama'!K362</f>
        <v>0</v>
      </c>
      <c r="I232" s="91">
        <f>SUM(F232:H232)</f>
        <v>160000</v>
      </c>
      <c r="J232" s="204"/>
    </row>
    <row r="233" spans="1:15" ht="24.75" customHeight="1">
      <c r="A233" s="466"/>
      <c r="B233" s="401"/>
      <c r="C233" s="402" t="s">
        <v>335</v>
      </c>
      <c r="D233" s="401" t="e">
        <f>'Plan rash.po glavama'!#REF!</f>
        <v>#REF!</v>
      </c>
      <c r="E233" s="90" t="s">
        <v>71</v>
      </c>
      <c r="F233" s="91" t="e">
        <f>'Plan rash.po glavama'!#REF!</f>
        <v>#REF!</v>
      </c>
      <c r="G233" s="91" t="e">
        <f>'Plan rash.po glavama'!#REF!</f>
        <v>#REF!</v>
      </c>
      <c r="H233" s="411" t="e">
        <f>'Plan rash.po glavama'!#REF!</f>
        <v>#REF!</v>
      </c>
      <c r="I233" s="91" t="e">
        <f>SUM(F233:H233)</f>
        <v>#REF!</v>
      </c>
      <c r="J233" s="205"/>
    </row>
    <row r="234" spans="1:15" ht="15" customHeight="1">
      <c r="A234" s="466"/>
      <c r="B234" s="401"/>
      <c r="C234" s="402" t="s">
        <v>158</v>
      </c>
      <c r="D234" s="401" t="e">
        <f>'Plan rash.po glavama'!#REF!</f>
        <v>#REF!</v>
      </c>
      <c r="E234" s="90" t="s">
        <v>93</v>
      </c>
      <c r="F234" s="332" t="e">
        <f>'Plan rash.po glavama'!#REF!</f>
        <v>#REF!</v>
      </c>
      <c r="G234" s="91" t="e">
        <f>'Plan rash.po glavama'!#REF!</f>
        <v>#REF!</v>
      </c>
      <c r="H234" s="411" t="e">
        <f>'Plan rash.po glavama'!#REF!</f>
        <v>#REF!</v>
      </c>
      <c r="I234" s="91" t="e">
        <f>SUM(F234:H234)</f>
        <v>#REF!</v>
      </c>
      <c r="J234" s="195"/>
    </row>
    <row r="235" spans="1:15" ht="13.5" customHeight="1">
      <c r="A235" s="751" t="s">
        <v>386</v>
      </c>
      <c r="B235" s="751"/>
      <c r="C235" s="751"/>
      <c r="D235" s="751"/>
      <c r="E235" s="751"/>
      <c r="F235" s="94" t="e">
        <f>SUM(F232:F234)</f>
        <v>#REF!</v>
      </c>
      <c r="G235" s="94" t="e">
        <f>SUM(G232:G234)</f>
        <v>#REF!</v>
      </c>
      <c r="H235" s="355" t="e">
        <f>SUM(H232:H234)</f>
        <v>#REF!</v>
      </c>
      <c r="I235" s="94" t="e">
        <f>SUM(I232:I234)</f>
        <v>#REF!</v>
      </c>
      <c r="J235" s="197"/>
    </row>
    <row r="236" spans="1:15" ht="12.75" customHeight="1">
      <c r="A236" s="751" t="s">
        <v>225</v>
      </c>
      <c r="B236" s="751"/>
      <c r="C236" s="751"/>
      <c r="D236" s="751"/>
      <c r="E236" s="751"/>
      <c r="F236" s="751"/>
      <c r="G236" s="751"/>
      <c r="H236" s="751"/>
      <c r="I236" s="751"/>
      <c r="J236" s="196"/>
      <c r="N236" s="349"/>
      <c r="O236" s="349"/>
    </row>
    <row r="237" spans="1:15" ht="10.5" customHeight="1">
      <c r="A237" s="448" t="s">
        <v>603</v>
      </c>
      <c r="B237" s="448" t="s">
        <v>162</v>
      </c>
      <c r="C237" s="402" t="s">
        <v>336</v>
      </c>
      <c r="D237" s="463">
        <f>'Plan rash.po glavama'!G331</f>
        <v>411</v>
      </c>
      <c r="E237" s="93" t="str">
        <f>'Plan rash.po glavama'!H331</f>
        <v>Плате,додаци и накнаде запослених</v>
      </c>
      <c r="F237" s="250">
        <f>'Plan rash.po glavama'!I331</f>
        <v>13796000</v>
      </c>
      <c r="G237" s="467">
        <f>'Plan rash.po glavama'!J331</f>
        <v>0</v>
      </c>
      <c r="H237" s="467">
        <f>'Plan rash.po glavama'!K331</f>
        <v>0</v>
      </c>
      <c r="I237" s="91">
        <f>SUM(F237+G237+H237)</f>
        <v>13796000</v>
      </c>
      <c r="J237" s="195"/>
    </row>
    <row r="238" spans="1:15" ht="12.75" customHeight="1">
      <c r="A238" s="401"/>
      <c r="B238" s="448"/>
      <c r="C238" s="402" t="s">
        <v>337</v>
      </c>
      <c r="D238" s="463">
        <f>'Plan rash.po glavama'!G332</f>
        <v>412</v>
      </c>
      <c r="E238" s="93" t="str">
        <f>'Plan rash.po glavama'!H332</f>
        <v>Социјални доприноси на терет послодавца</v>
      </c>
      <c r="F238" s="250">
        <f>'Plan rash.po glavama'!I332</f>
        <v>2469600</v>
      </c>
      <c r="G238" s="467">
        <f>'Plan rash.po glavama'!J332</f>
        <v>0</v>
      </c>
      <c r="H238" s="467">
        <f>'Plan rash.po glavama'!K332</f>
        <v>0</v>
      </c>
      <c r="I238" s="91">
        <f t="shared" ref="I238:I259" si="14">SUM(F238+G238+H238)</f>
        <v>2469600</v>
      </c>
      <c r="J238" s="167"/>
    </row>
    <row r="239" spans="1:15" ht="22.5" customHeight="1">
      <c r="A239" s="401"/>
      <c r="B239" s="448"/>
      <c r="C239" s="402" t="s">
        <v>338</v>
      </c>
      <c r="D239" s="463">
        <f>'Plan rash.po glavama'!G333</f>
        <v>413</v>
      </c>
      <c r="E239" s="93" t="str">
        <f>'Plan rash.po glavama'!H333</f>
        <v>Накнаде у натури</v>
      </c>
      <c r="F239" s="467">
        <f>'Plan rash.po glavama'!I333</f>
        <v>200000</v>
      </c>
      <c r="G239" s="467">
        <f>'Plan rash.po glavama'!J333</f>
        <v>0</v>
      </c>
      <c r="H239" s="467">
        <f>'Plan rash.po glavama'!K333</f>
        <v>0</v>
      </c>
      <c r="I239" s="91">
        <f t="shared" si="14"/>
        <v>200000</v>
      </c>
      <c r="J239" s="167"/>
    </row>
    <row r="240" spans="1:15" ht="12.75" customHeight="1">
      <c r="A240" s="401"/>
      <c r="B240" s="448"/>
      <c r="C240" s="402" t="s">
        <v>339</v>
      </c>
      <c r="D240" s="463">
        <f>'Plan rash.po glavama'!G334</f>
        <v>414</v>
      </c>
      <c r="E240" s="93" t="str">
        <f>'Plan rash.po glavama'!H334</f>
        <v>Социјална давања запосленима</v>
      </c>
      <c r="F240" s="467">
        <f>'Plan rash.po glavama'!I334</f>
        <v>500000</v>
      </c>
      <c r="G240" s="467">
        <f>'Plan rash.po glavama'!J334</f>
        <v>0</v>
      </c>
      <c r="H240" s="467">
        <f>'Plan rash.po glavama'!K334</f>
        <v>500000</v>
      </c>
      <c r="I240" s="91">
        <f t="shared" si="14"/>
        <v>1000000</v>
      </c>
      <c r="J240" s="198"/>
    </row>
    <row r="241" spans="1:28" ht="11.25" customHeight="1">
      <c r="A241" s="401"/>
      <c r="B241" s="448"/>
      <c r="C241" s="402" t="s">
        <v>340</v>
      </c>
      <c r="D241" s="463">
        <f>'Plan rash.po glavama'!G335</f>
        <v>415</v>
      </c>
      <c r="E241" s="93" t="str">
        <f>'Plan rash.po glavama'!H335</f>
        <v>Накнаде трошкова за запослене</v>
      </c>
      <c r="F241" s="467">
        <f>'Plan rash.po glavama'!I335</f>
        <v>600000</v>
      </c>
      <c r="G241" s="467">
        <f>'Plan rash.po glavama'!J335</f>
        <v>0</v>
      </c>
      <c r="H241" s="467">
        <f>'Plan rash.po glavama'!K335</f>
        <v>0</v>
      </c>
      <c r="I241" s="91">
        <f t="shared" si="14"/>
        <v>600000</v>
      </c>
      <c r="J241" s="195"/>
    </row>
    <row r="242" spans="1:28" ht="15" customHeight="1">
      <c r="A242" s="401"/>
      <c r="B242" s="448"/>
      <c r="C242" s="402" t="s">
        <v>341</v>
      </c>
      <c r="D242" s="463">
        <f>'Plan rash.po glavama'!G336</f>
        <v>416</v>
      </c>
      <c r="E242" s="93" t="str">
        <f>'Plan rash.po glavama'!H336</f>
        <v>Накнаде запосленима и остали посебни расходи</v>
      </c>
      <c r="F242" s="467">
        <f>'Plan rash.po glavama'!I336</f>
        <v>500000</v>
      </c>
      <c r="G242" s="467">
        <f>'Plan rash.po glavama'!J336</f>
        <v>0</v>
      </c>
      <c r="H242" s="467">
        <f>'Plan rash.po glavama'!K336</f>
        <v>0</v>
      </c>
      <c r="I242" s="91">
        <f t="shared" si="14"/>
        <v>500000</v>
      </c>
      <c r="J242" s="167"/>
    </row>
    <row r="243" spans="1:28" ht="15" customHeight="1">
      <c r="A243" s="401"/>
      <c r="B243" s="448"/>
      <c r="C243" s="402" t="s">
        <v>359</v>
      </c>
      <c r="D243" s="463">
        <f>'Plan rash.po glavama'!G337</f>
        <v>421</v>
      </c>
      <c r="E243" s="93" t="str">
        <f>'Plan rash.po glavama'!H337</f>
        <v>Стални трошкови</v>
      </c>
      <c r="F243" s="324">
        <f>'Plan rash.po glavama'!I337</f>
        <v>1940000</v>
      </c>
      <c r="G243" s="467">
        <f>'Plan rash.po glavama'!J337</f>
        <v>0</v>
      </c>
      <c r="H243" s="467">
        <f>'Plan rash.po glavama'!K337</f>
        <v>0</v>
      </c>
      <c r="I243" s="91">
        <f t="shared" si="14"/>
        <v>1940000</v>
      </c>
      <c r="J243" s="201"/>
    </row>
    <row r="244" spans="1:28" ht="12.75" customHeight="1">
      <c r="A244" s="401"/>
      <c r="B244" s="448"/>
      <c r="C244" s="402" t="s">
        <v>360</v>
      </c>
      <c r="D244" s="463">
        <f>'Plan rash.po glavama'!G338</f>
        <v>422</v>
      </c>
      <c r="E244" s="93" t="str">
        <f>'Plan rash.po glavama'!H338</f>
        <v>Трошкови путовања</v>
      </c>
      <c r="F244" s="467">
        <f>'Plan rash.po glavama'!I338</f>
        <v>50000</v>
      </c>
      <c r="G244" s="467">
        <f>'Plan rash.po glavama'!J338</f>
        <v>0</v>
      </c>
      <c r="H244" s="467">
        <f>'Plan rash.po glavama'!K338</f>
        <v>0</v>
      </c>
      <c r="I244" s="91">
        <f t="shared" si="14"/>
        <v>50000</v>
      </c>
      <c r="J244" s="198"/>
    </row>
    <row r="245" spans="1:28" ht="12.75" customHeight="1">
      <c r="A245" s="401"/>
      <c r="B245" s="401"/>
      <c r="C245" s="402" t="s">
        <v>361</v>
      </c>
      <c r="D245" s="463">
        <f>'Plan rash.po glavama'!G339</f>
        <v>423</v>
      </c>
      <c r="E245" s="93" t="str">
        <f>'Plan rash.po glavama'!H339</f>
        <v>Услуге по уговору</v>
      </c>
      <c r="F245" s="324">
        <f>'Plan rash.po glavama'!I339</f>
        <v>2000000</v>
      </c>
      <c r="G245" s="467">
        <f>'Plan rash.po glavama'!J339</f>
        <v>0</v>
      </c>
      <c r="H245" s="467">
        <f>'Plan rash.po glavama'!K339</f>
        <v>0</v>
      </c>
      <c r="I245" s="91">
        <f t="shared" si="14"/>
        <v>2000000</v>
      </c>
      <c r="J245" s="195"/>
      <c r="N245" s="349"/>
      <c r="O245" s="349"/>
    </row>
    <row r="246" spans="1:28" ht="15" customHeight="1">
      <c r="A246" s="401"/>
      <c r="B246" s="401"/>
      <c r="C246" s="402" t="s">
        <v>362</v>
      </c>
      <c r="D246" s="463">
        <f>'Plan rash.po glavama'!G340</f>
        <v>424</v>
      </c>
      <c r="E246" s="93" t="str">
        <f>'Plan rash.po glavama'!H340</f>
        <v>Специјализоване услуге</v>
      </c>
      <c r="F246" s="467">
        <f>'Plan rash.po glavama'!I340</f>
        <v>800000</v>
      </c>
      <c r="G246" s="467">
        <f>'Plan rash.po glavama'!J340</f>
        <v>0</v>
      </c>
      <c r="H246" s="467">
        <f>'Plan rash.po glavama'!K340</f>
        <v>0</v>
      </c>
      <c r="I246" s="91">
        <f t="shared" si="14"/>
        <v>800000</v>
      </c>
      <c r="J246" s="167"/>
    </row>
    <row r="247" spans="1:28" ht="15" customHeight="1">
      <c r="A247" s="401"/>
      <c r="B247" s="401"/>
      <c r="C247" s="402" t="s">
        <v>363</v>
      </c>
      <c r="D247" s="463">
        <f>'Plan rash.po glavama'!G341</f>
        <v>425</v>
      </c>
      <c r="E247" s="93" t="str">
        <f>'Plan rash.po glavama'!H341</f>
        <v>Текуће поправке и одржавање</v>
      </c>
      <c r="F247" s="250">
        <f>'Plan rash.po glavama'!I341</f>
        <v>400000</v>
      </c>
      <c r="G247" s="467">
        <f>'Plan rash.po glavama'!J341</f>
        <v>0</v>
      </c>
      <c r="H247" s="467">
        <f>'Plan rash.po glavama'!K341</f>
        <v>0</v>
      </c>
      <c r="I247" s="91">
        <f t="shared" si="14"/>
        <v>400000</v>
      </c>
      <c r="J247" s="167"/>
    </row>
    <row r="248" spans="1:28" ht="12.75" customHeight="1">
      <c r="A248" s="468"/>
      <c r="B248" s="469"/>
      <c r="C248" s="439" t="s">
        <v>364</v>
      </c>
      <c r="D248" s="401" t="e">
        <f>'Plan rash.po glavama'!#REF!</f>
        <v>#REF!</v>
      </c>
      <c r="E248" s="90" t="e">
        <f>'Plan rash.po glavama'!#REF!</f>
        <v>#REF!</v>
      </c>
      <c r="F248" s="250" t="e">
        <f>'Plan rash.po glavama'!#REF!</f>
        <v>#REF!</v>
      </c>
      <c r="G248" s="467" t="e">
        <f>'Plan rash.po glavama'!#REF!</f>
        <v>#REF!</v>
      </c>
      <c r="H248" s="467" t="e">
        <f>'Plan rash.po glavama'!#REF!</f>
        <v>#REF!</v>
      </c>
      <c r="I248" s="91" t="e">
        <f t="shared" si="14"/>
        <v>#REF!</v>
      </c>
      <c r="J248" s="167"/>
    </row>
    <row r="249" spans="1:28" ht="14.25" customHeight="1">
      <c r="A249" s="401"/>
      <c r="B249" s="401"/>
      <c r="C249" s="402" t="s">
        <v>365</v>
      </c>
      <c r="D249" s="463">
        <f>'Plan rash.po glavama'!G342</f>
        <v>426</v>
      </c>
      <c r="E249" s="93" t="str">
        <f>'Plan rash.po glavama'!H342</f>
        <v>Материјал</v>
      </c>
      <c r="F249" s="250">
        <f>'Plan rash.po glavama'!I342</f>
        <v>300000</v>
      </c>
      <c r="G249" s="250">
        <f>'Plan rash.po glavama'!J342</f>
        <v>0</v>
      </c>
      <c r="H249" s="467">
        <f>'Plan rash.po glavama'!K342</f>
        <v>0</v>
      </c>
      <c r="I249" s="165">
        <f t="shared" si="14"/>
        <v>300000</v>
      </c>
      <c r="J249" s="201"/>
    </row>
    <row r="250" spans="1:28" ht="13.5" customHeight="1">
      <c r="A250" s="469"/>
      <c r="B250" s="469"/>
      <c r="C250" s="439" t="s">
        <v>366</v>
      </c>
      <c r="D250" s="463">
        <v>426</v>
      </c>
      <c r="E250" s="93" t="s">
        <v>777</v>
      </c>
      <c r="F250" s="250" t="e">
        <f>'Plan rash.po glavama'!#REF!</f>
        <v>#REF!</v>
      </c>
      <c r="G250" s="467">
        <v>0</v>
      </c>
      <c r="H250" s="467">
        <v>0</v>
      </c>
      <c r="I250" s="91" t="e">
        <f t="shared" si="14"/>
        <v>#REF!</v>
      </c>
      <c r="J250" s="204"/>
    </row>
    <row r="251" spans="1:28" ht="15.75" customHeight="1">
      <c r="A251" s="401"/>
      <c r="B251" s="401"/>
      <c r="C251" s="402" t="s">
        <v>367</v>
      </c>
      <c r="D251" s="463">
        <f>'Plan rash.po glavama'!G343</f>
        <v>441</v>
      </c>
      <c r="E251" s="32" t="str">
        <f>'Plan rash.po glavama'!H343</f>
        <v>Отплата домаћих камата</v>
      </c>
      <c r="F251" s="467">
        <f>'Plan rash.po glavama'!I343</f>
        <v>100000</v>
      </c>
      <c r="G251" s="467">
        <f>'Plan rash.po glavama'!J343</f>
        <v>0</v>
      </c>
      <c r="H251" s="467">
        <f>'Plan rash.po glavama'!K343</f>
        <v>0</v>
      </c>
      <c r="I251" s="91">
        <f t="shared" si="14"/>
        <v>100000</v>
      </c>
      <c r="J251" s="205"/>
    </row>
    <row r="252" spans="1:28" ht="15" customHeight="1">
      <c r="A252" s="401"/>
      <c r="B252" s="401"/>
      <c r="C252" s="402" t="s">
        <v>368</v>
      </c>
      <c r="D252" s="463">
        <f>'Plan rash.po glavama'!G344</f>
        <v>465</v>
      </c>
      <c r="E252" s="32" t="str">
        <f>'Plan rash.po glavama'!H344</f>
        <v>Остале дотације и трансфери</v>
      </c>
      <c r="F252" s="467">
        <f>'Plan rash.po glavama'!I344</f>
        <v>384400</v>
      </c>
      <c r="G252" s="467">
        <f>'Plan rash.po glavama'!J344</f>
        <v>0</v>
      </c>
      <c r="H252" s="467">
        <f>'Plan rash.po glavama'!K344</f>
        <v>0</v>
      </c>
      <c r="I252" s="91">
        <f t="shared" si="14"/>
        <v>384400</v>
      </c>
      <c r="J252" s="212"/>
      <c r="K252" s="730" t="s">
        <v>212</v>
      </c>
      <c r="L252" s="724"/>
      <c r="M252" s="724"/>
      <c r="N252" s="724"/>
      <c r="O252" s="724"/>
      <c r="P252" s="724"/>
      <c r="Q252" s="724"/>
      <c r="R252" s="724"/>
      <c r="S252" s="725"/>
      <c r="T252" s="730" t="s">
        <v>216</v>
      </c>
      <c r="U252" s="724"/>
      <c r="V252" s="724"/>
      <c r="W252" s="724"/>
      <c r="X252" s="724"/>
      <c r="Y252" s="724"/>
      <c r="Z252" s="724"/>
      <c r="AA252" s="724"/>
      <c r="AB252" s="725"/>
    </row>
    <row r="253" spans="1:28" ht="12.75" customHeight="1">
      <c r="A253" s="401"/>
      <c r="B253" s="401"/>
      <c r="C253" s="402" t="s">
        <v>369</v>
      </c>
      <c r="D253" s="463">
        <f>'Plan rash.po glavama'!G345</f>
        <v>482</v>
      </c>
      <c r="E253" s="93" t="str">
        <f>'Plan rash.po glavama'!H345</f>
        <v>Порези,обавезне таксе,казне и пенали</v>
      </c>
      <c r="F253" s="467">
        <f>'Plan rash.po glavama'!I345</f>
        <v>900000</v>
      </c>
      <c r="G253" s="467">
        <f>'Plan rash.po glavama'!J345</f>
        <v>0</v>
      </c>
      <c r="H253" s="467">
        <f>'Plan rash.po glavama'!K345</f>
        <v>0</v>
      </c>
      <c r="I253" s="91">
        <f t="shared" si="14"/>
        <v>900000</v>
      </c>
      <c r="J253" s="212"/>
      <c r="K253" s="730" t="s">
        <v>214</v>
      </c>
      <c r="L253" s="724"/>
      <c r="M253" s="724"/>
      <c r="N253" s="724"/>
      <c r="O253" s="724"/>
      <c r="P253" s="724"/>
      <c r="Q253" s="724"/>
      <c r="R253" s="724"/>
      <c r="S253" s="725"/>
      <c r="T253" s="730" t="s">
        <v>189</v>
      </c>
      <c r="U253" s="724"/>
      <c r="V253" s="724"/>
      <c r="W253" s="724"/>
      <c r="X253" s="724"/>
      <c r="Y253" s="724"/>
      <c r="Z253" s="724"/>
      <c r="AA253" s="724"/>
      <c r="AB253" s="725"/>
    </row>
    <row r="254" spans="1:28" ht="12.75" customHeight="1">
      <c r="A254" s="401"/>
      <c r="B254" s="401"/>
      <c r="C254" s="402" t="s">
        <v>370</v>
      </c>
      <c r="D254" s="463">
        <f>'Plan rash.po glavama'!G346</f>
        <v>483</v>
      </c>
      <c r="E254" s="32" t="str">
        <f>'Plan rash.po glavama'!H346</f>
        <v>Новчане казне и пенали по решењу судова</v>
      </c>
      <c r="F254" s="467">
        <f>'Plan rash.po glavama'!I346</f>
        <v>1000000</v>
      </c>
      <c r="G254" s="467">
        <f>'Plan rash.po glavama'!J346</f>
        <v>0</v>
      </c>
      <c r="H254" s="467">
        <f>'Plan rash.po glavama'!K346</f>
        <v>0</v>
      </c>
      <c r="I254" s="91">
        <f t="shared" si="14"/>
        <v>1000000</v>
      </c>
      <c r="J254" s="212"/>
      <c r="K254" s="162" t="s">
        <v>604</v>
      </c>
      <c r="L254" s="90">
        <v>820</v>
      </c>
      <c r="M254" s="406" t="s">
        <v>340</v>
      </c>
      <c r="N254" s="90">
        <v>411</v>
      </c>
      <c r="O254" s="90" t="s">
        <v>153</v>
      </c>
      <c r="P254" s="348">
        <f>'Plan rash.po glavama'!I487</f>
        <v>5823000</v>
      </c>
      <c r="Q254" s="139">
        <f>'Plan rash.po glavama'!J487</f>
        <v>0</v>
      </c>
      <c r="R254" s="139">
        <f>'Plan rash.po glavama'!K487</f>
        <v>0</v>
      </c>
      <c r="S254" s="46">
        <f t="shared" ref="S254:S273" si="15">P254+Q254+R254</f>
        <v>5823000</v>
      </c>
      <c r="T254" s="264" t="s">
        <v>605</v>
      </c>
      <c r="U254" s="90">
        <v>820</v>
      </c>
      <c r="V254" s="326" t="s">
        <v>372</v>
      </c>
      <c r="W254" s="90">
        <v>411</v>
      </c>
      <c r="X254" s="91" t="str">
        <f>'Plan rash.po glavama'!H510</f>
        <v>Плате,додаци и накнаде запослених</v>
      </c>
      <c r="Y254" s="487">
        <v>5110000</v>
      </c>
      <c r="Z254" s="489">
        <v>10000</v>
      </c>
      <c r="AA254" s="488">
        <v>0</v>
      </c>
      <c r="AB254" s="91">
        <f t="shared" ref="AB254:AB273" si="16">Y254+Z254+AA254</f>
        <v>5120000</v>
      </c>
    </row>
    <row r="255" spans="1:28" ht="16.5" customHeight="1">
      <c r="A255" s="401"/>
      <c r="B255" s="401"/>
      <c r="C255" s="402" t="s">
        <v>371</v>
      </c>
      <c r="D255" s="463">
        <f>'Plan rash.po glavama'!G347</f>
        <v>484</v>
      </c>
      <c r="E255" s="93" t="str">
        <f>'Plan rash.po glavama'!H347</f>
        <v>Накнаде штета за повреде услед елементарних непогода или др.природних усл.</v>
      </c>
      <c r="F255" s="467">
        <f>'Plan rash.po glavama'!I347</f>
        <v>500000</v>
      </c>
      <c r="G255" s="467">
        <f>'Plan rash.po glavama'!J347</f>
        <v>0</v>
      </c>
      <c r="H255" s="467">
        <f>'Plan rash.po glavama'!K347</f>
        <v>0</v>
      </c>
      <c r="I255" s="91">
        <f t="shared" si="14"/>
        <v>500000</v>
      </c>
      <c r="J255" s="28"/>
      <c r="K255" s="90"/>
      <c r="L255" s="90"/>
      <c r="M255" s="406" t="s">
        <v>341</v>
      </c>
      <c r="N255" s="90">
        <v>412</v>
      </c>
      <c r="O255" s="90" t="s">
        <v>61</v>
      </c>
      <c r="P255" s="348">
        <f>'Plan rash.po glavama'!I488</f>
        <v>1048000</v>
      </c>
      <c r="Q255" s="139">
        <f>'Plan rash.po glavama'!J488</f>
        <v>0</v>
      </c>
      <c r="R255" s="139">
        <f>'Plan rash.po glavama'!K488</f>
        <v>0</v>
      </c>
      <c r="S255" s="46">
        <f t="shared" si="15"/>
        <v>1048000</v>
      </c>
      <c r="T255" s="90"/>
      <c r="U255" s="90"/>
      <c r="V255" s="266" t="s">
        <v>342</v>
      </c>
      <c r="W255" s="90">
        <v>412</v>
      </c>
      <c r="X255" s="91" t="str">
        <f>'Plan rash.po glavama'!H511</f>
        <v>Социјални доприноси на терет послодавца</v>
      </c>
      <c r="Y255" s="487">
        <v>915000</v>
      </c>
      <c r="Z255" s="489">
        <v>5000</v>
      </c>
      <c r="AA255" s="488">
        <v>0</v>
      </c>
      <c r="AB255" s="91">
        <f t="shared" si="16"/>
        <v>920000</v>
      </c>
    </row>
    <row r="256" spans="1:28" ht="14.25" customHeight="1">
      <c r="A256" s="401"/>
      <c r="B256" s="401"/>
      <c r="C256" s="402" t="s">
        <v>372</v>
      </c>
      <c r="D256" s="463">
        <f>'Plan rash.po glavama'!G348</f>
        <v>485</v>
      </c>
      <c r="E256" s="93" t="str">
        <f>'Plan rash.po glavama'!H348</f>
        <v>Накнада штете од држ.орг.</v>
      </c>
      <c r="F256" s="467">
        <f>'Plan rash.po glavama'!I348</f>
        <v>100000</v>
      </c>
      <c r="G256" s="467">
        <f>'Plan rash.po glavama'!J348</f>
        <v>0</v>
      </c>
      <c r="H256" s="467">
        <f>'Plan rash.po glavama'!K348</f>
        <v>0</v>
      </c>
      <c r="I256" s="91">
        <f t="shared" si="14"/>
        <v>100000</v>
      </c>
      <c r="J256" s="176"/>
      <c r="K256" s="90"/>
      <c r="L256" s="90"/>
      <c r="M256" s="406" t="s">
        <v>359</v>
      </c>
      <c r="N256" s="90">
        <v>413</v>
      </c>
      <c r="O256" s="90" t="s">
        <v>62</v>
      </c>
      <c r="P256" s="139">
        <f>'Plan rash.po glavama'!I489</f>
        <v>29000</v>
      </c>
      <c r="Q256" s="139">
        <f>'Plan rash.po glavama'!J489</f>
        <v>0</v>
      </c>
      <c r="R256" s="139">
        <f>'Plan rash.po glavama'!K489</f>
        <v>0</v>
      </c>
      <c r="S256" s="46">
        <f t="shared" si="15"/>
        <v>29000</v>
      </c>
      <c r="T256" s="90"/>
      <c r="U256" s="90"/>
      <c r="V256" s="266" t="s">
        <v>343</v>
      </c>
      <c r="W256" s="90">
        <v>413</v>
      </c>
      <c r="X256" s="91" t="str">
        <f>'Plan rash.po glavama'!H512</f>
        <v>Накнаде у натури</v>
      </c>
      <c r="Y256" s="487">
        <v>10000</v>
      </c>
      <c r="Z256" s="487">
        <v>20000</v>
      </c>
      <c r="AA256" s="488">
        <v>0</v>
      </c>
      <c r="AB256" s="91">
        <f t="shared" si="16"/>
        <v>30000</v>
      </c>
    </row>
    <row r="257" spans="1:28" ht="14.25" customHeight="1">
      <c r="A257" s="401"/>
      <c r="B257" s="401"/>
      <c r="C257" s="402" t="s">
        <v>342</v>
      </c>
      <c r="D257" s="463">
        <f>'Plan rash.po glavama'!G349</f>
        <v>511</v>
      </c>
      <c r="E257" s="93" t="str">
        <f>'Plan rash.po glavama'!H349</f>
        <v>Зграде и грађевински објекти</v>
      </c>
      <c r="F257" s="250">
        <f>'Plan rash.po glavama'!I349</f>
        <v>0</v>
      </c>
      <c r="G257" s="467">
        <f>'Plan rash.po glavama'!J349</f>
        <v>0</v>
      </c>
      <c r="H257" s="220">
        <f>'Plan rash.po glavama'!K349</f>
        <v>0</v>
      </c>
      <c r="I257" s="91">
        <f t="shared" si="14"/>
        <v>0</v>
      </c>
      <c r="J257" s="176"/>
      <c r="K257" s="90"/>
      <c r="L257" s="90"/>
      <c r="M257" s="406" t="s">
        <v>360</v>
      </c>
      <c r="N257" s="90">
        <v>414</v>
      </c>
      <c r="O257" s="90" t="s">
        <v>63</v>
      </c>
      <c r="P257" s="139">
        <f>'Plan rash.po glavama'!I490</f>
        <v>296000</v>
      </c>
      <c r="Q257" s="139">
        <f>'Plan rash.po glavama'!J490</f>
        <v>1000</v>
      </c>
      <c r="R257" s="139">
        <f>'Plan rash.po glavama'!K490</f>
        <v>240000</v>
      </c>
      <c r="S257" s="46">
        <f t="shared" si="15"/>
        <v>537000</v>
      </c>
      <c r="T257" s="90"/>
      <c r="U257" s="90"/>
      <c r="V257" s="266" t="s">
        <v>394</v>
      </c>
      <c r="W257" s="90">
        <v>414</v>
      </c>
      <c r="X257" s="91" t="str">
        <f>'Plan rash.po glavama'!H513</f>
        <v>Социјална давања запосленима</v>
      </c>
      <c r="Y257" s="487">
        <v>10000</v>
      </c>
      <c r="Z257" s="487">
        <v>10000</v>
      </c>
      <c r="AA257" s="488">
        <v>100000</v>
      </c>
      <c r="AB257" s="91">
        <f t="shared" si="16"/>
        <v>120000</v>
      </c>
    </row>
    <row r="258" spans="1:28" ht="22.5" customHeight="1">
      <c r="A258" s="469"/>
      <c r="B258" s="469"/>
      <c r="C258" s="439" t="s">
        <v>343</v>
      </c>
      <c r="D258" s="469" t="e">
        <f>'Plan rash.po glavama'!#REF!</f>
        <v>#REF!</v>
      </c>
      <c r="E258" s="90" t="e">
        <f>'Plan rash.po glavama'!#REF!</f>
        <v>#REF!</v>
      </c>
      <c r="F258" s="251" t="e">
        <f>'Plan rash.po glavama'!#REF!</f>
        <v>#REF!</v>
      </c>
      <c r="G258" s="467" t="e">
        <f>'Plan rash.po glavama'!#REF!</f>
        <v>#REF!</v>
      </c>
      <c r="H258" s="467" t="e">
        <f>'Plan rash.po glavama'!#REF!</f>
        <v>#REF!</v>
      </c>
      <c r="I258" s="91" t="e">
        <f t="shared" si="14"/>
        <v>#REF!</v>
      </c>
      <c r="J258" s="176"/>
      <c r="K258" s="90"/>
      <c r="L258" s="90"/>
      <c r="M258" s="406" t="s">
        <v>361</v>
      </c>
      <c r="N258" s="90">
        <v>415</v>
      </c>
      <c r="O258" s="90" t="s">
        <v>154</v>
      </c>
      <c r="P258" s="351">
        <f>'Plan rash.po glavama'!I491</f>
        <v>750000</v>
      </c>
      <c r="Q258" s="139">
        <f>'Plan rash.po glavama'!J491</f>
        <v>0</v>
      </c>
      <c r="R258" s="139">
        <f>'Plan rash.po glavama'!K491</f>
        <v>0</v>
      </c>
      <c r="S258" s="46">
        <f t="shared" si="15"/>
        <v>750000</v>
      </c>
      <c r="T258" s="90"/>
      <c r="U258" s="90"/>
      <c r="V258" s="266" t="s">
        <v>163</v>
      </c>
      <c r="W258" s="90">
        <v>415</v>
      </c>
      <c r="X258" s="91" t="str">
        <f>'Plan rash.po glavama'!H514</f>
        <v>Накнаде трошкова за запослене</v>
      </c>
      <c r="Y258" s="487">
        <v>100000</v>
      </c>
      <c r="Z258" s="487">
        <v>25000</v>
      </c>
      <c r="AA258" s="488">
        <v>0</v>
      </c>
      <c r="AB258" s="91">
        <f t="shared" si="16"/>
        <v>125000</v>
      </c>
    </row>
    <row r="259" spans="1:28" ht="18.75" customHeight="1">
      <c r="A259" s="470"/>
      <c r="B259" s="470"/>
      <c r="C259" s="402" t="s">
        <v>394</v>
      </c>
      <c r="D259" s="463">
        <f>'Plan rash.po glavama'!G350</f>
        <v>512</v>
      </c>
      <c r="E259" s="93" t="str">
        <f>'Plan rash.po glavama'!H350</f>
        <v>Машине и опрема</v>
      </c>
      <c r="F259" s="191">
        <f>'Plan rash.po glavama'!I350</f>
        <v>100000</v>
      </c>
      <c r="G259" s="191">
        <f>'Plan rash.po glavama'!J350</f>
        <v>0</v>
      </c>
      <c r="H259" s="467">
        <f>'Plan rash.po glavama'!K350</f>
        <v>0</v>
      </c>
      <c r="I259" s="91">
        <f t="shared" si="14"/>
        <v>100000</v>
      </c>
      <c r="J259" s="176"/>
      <c r="K259" s="90"/>
      <c r="L259" s="90"/>
      <c r="M259" s="406" t="s">
        <v>362</v>
      </c>
      <c r="N259" s="90">
        <v>416</v>
      </c>
      <c r="O259" s="90" t="s">
        <v>155</v>
      </c>
      <c r="P259" s="139">
        <f>'Plan rash.po glavama'!I492</f>
        <v>60000</v>
      </c>
      <c r="Q259" s="139">
        <f>'Plan rash.po glavama'!J492</f>
        <v>0</v>
      </c>
      <c r="R259" s="139">
        <f>'Plan rash.po glavama'!K492</f>
        <v>0</v>
      </c>
      <c r="S259" s="46">
        <f t="shared" si="15"/>
        <v>60000</v>
      </c>
      <c r="V259" s="238"/>
      <c r="Y259" s="487"/>
      <c r="Z259" s="487"/>
      <c r="AA259" s="488"/>
    </row>
    <row r="260" spans="1:28" ht="12" customHeight="1">
      <c r="A260" s="470"/>
      <c r="B260" s="470"/>
      <c r="C260" s="402" t="s">
        <v>828</v>
      </c>
      <c r="D260" s="463">
        <f>'Plan rash.po glavama'!G351</f>
        <v>515</v>
      </c>
      <c r="E260" s="93" t="str">
        <f>'Plan rash.po glavama'!H351</f>
        <v>Нематеријална имовина</v>
      </c>
      <c r="F260" s="191">
        <f>'Plan rash.po glavama'!I351</f>
        <v>360000</v>
      </c>
      <c r="G260" s="191">
        <f>'Plan rash.po glavama'!J351</f>
        <v>0</v>
      </c>
      <c r="H260" s="467">
        <f>'Plan rash.po glavama'!K351</f>
        <v>0</v>
      </c>
      <c r="I260" s="91">
        <f>SUM(F260:H260)</f>
        <v>360000</v>
      </c>
      <c r="K260" s="90"/>
      <c r="L260" s="90"/>
      <c r="M260" s="406" t="s">
        <v>363</v>
      </c>
      <c r="N260" s="90">
        <v>421</v>
      </c>
      <c r="O260" s="90" t="s">
        <v>66</v>
      </c>
      <c r="P260" s="348">
        <f>'Plan rash.po glavama'!I493</f>
        <v>1135000</v>
      </c>
      <c r="Q260" s="91">
        <f>'Plan rash.po glavama'!J493</f>
        <v>5000</v>
      </c>
      <c r="R260" s="91">
        <f>'Plan rash.po glavama'!K493</f>
        <v>0</v>
      </c>
      <c r="S260" s="46">
        <f t="shared" si="15"/>
        <v>1140000</v>
      </c>
      <c r="T260" s="90"/>
      <c r="U260" s="90"/>
      <c r="V260" s="266" t="s">
        <v>164</v>
      </c>
      <c r="W260" s="90">
        <v>421</v>
      </c>
      <c r="X260" s="91" t="str">
        <f>'Plan rash.po glavama'!H515</f>
        <v>Стални трошкови</v>
      </c>
      <c r="Y260" s="487">
        <v>2440000</v>
      </c>
      <c r="Z260" s="487">
        <v>50000</v>
      </c>
      <c r="AA260" s="488">
        <v>0</v>
      </c>
      <c r="AB260" s="91">
        <f t="shared" si="16"/>
        <v>2490000</v>
      </c>
    </row>
    <row r="261" spans="1:28" ht="12" customHeight="1">
      <c r="A261" s="751" t="s">
        <v>191</v>
      </c>
      <c r="B261" s="751"/>
      <c r="C261" s="751"/>
      <c r="D261" s="751"/>
      <c r="E261" s="751"/>
      <c r="F261" s="94" t="e">
        <f>SUM(F237:F260)</f>
        <v>#REF!</v>
      </c>
      <c r="G261" s="94" t="e">
        <f>SUM(G237:G260)</f>
        <v>#REF!</v>
      </c>
      <c r="H261" s="471" t="e">
        <f>SUM(H237:H260)</f>
        <v>#REF!</v>
      </c>
      <c r="I261" s="95" t="e">
        <f>SUM(I237:I260)</f>
        <v>#REF!</v>
      </c>
      <c r="K261" s="90"/>
      <c r="L261" s="90"/>
      <c r="M261" s="406" t="s">
        <v>364</v>
      </c>
      <c r="N261" s="90">
        <v>422</v>
      </c>
      <c r="O261" s="90" t="s">
        <v>68</v>
      </c>
      <c r="P261" s="348">
        <f>'Plan rash.po glavama'!I494</f>
        <v>180000</v>
      </c>
      <c r="Q261" s="91">
        <f>'Plan rash.po glavama'!J494</f>
        <v>90000</v>
      </c>
      <c r="R261" s="91">
        <f>'Plan rash.po glavama'!K494</f>
        <v>0</v>
      </c>
      <c r="S261" s="46">
        <f t="shared" si="15"/>
        <v>270000</v>
      </c>
      <c r="T261" s="90"/>
      <c r="U261" s="90"/>
      <c r="V261" s="266" t="s">
        <v>344</v>
      </c>
      <c r="W261" s="90">
        <v>422</v>
      </c>
      <c r="X261" s="91" t="str">
        <f>'Plan rash.po glavama'!H516</f>
        <v>Трошкови путовања</v>
      </c>
      <c r="Y261" s="487">
        <v>80000</v>
      </c>
      <c r="Z261" s="487">
        <v>45000</v>
      </c>
      <c r="AA261" s="488">
        <v>0</v>
      </c>
      <c r="AB261" s="91">
        <f t="shared" si="16"/>
        <v>125000</v>
      </c>
    </row>
    <row r="262" spans="1:28" ht="13.5" customHeight="1">
      <c r="A262" s="726" t="s">
        <v>721</v>
      </c>
      <c r="B262" s="726"/>
      <c r="C262" s="726"/>
      <c r="D262" s="726"/>
      <c r="E262" s="726"/>
      <c r="F262" s="94" t="e">
        <f>SUM(F261+F235+F230+F227)</f>
        <v>#REF!</v>
      </c>
      <c r="G262" s="94" t="e">
        <f>SUM(G261+G235+G230+G227)</f>
        <v>#REF!</v>
      </c>
      <c r="H262" s="471" t="e">
        <f>SUM(H261+H235+H230+H227)</f>
        <v>#REF!</v>
      </c>
      <c r="I262" s="95" t="e">
        <f>SUM(I261+I235+I230+I227)</f>
        <v>#REF!</v>
      </c>
      <c r="K262" s="90"/>
      <c r="L262" s="90"/>
      <c r="M262" s="406" t="s">
        <v>365</v>
      </c>
      <c r="N262" s="90">
        <v>423</v>
      </c>
      <c r="O262" s="90" t="s">
        <v>69</v>
      </c>
      <c r="P262" s="351">
        <f>'Plan rash.po glavama'!I495</f>
        <v>1220000</v>
      </c>
      <c r="Q262" s="91">
        <f>'Plan rash.po glavama'!J495</f>
        <v>40000</v>
      </c>
      <c r="R262" s="91">
        <f>'Plan rash.po glavama'!K495</f>
        <v>0</v>
      </c>
      <c r="S262" s="46">
        <f t="shared" si="15"/>
        <v>1260000</v>
      </c>
      <c r="T262" s="90"/>
      <c r="U262" s="90"/>
      <c r="V262" s="266" t="s">
        <v>165</v>
      </c>
      <c r="W262" s="90">
        <v>423</v>
      </c>
      <c r="X262" s="91" t="str">
        <f>'Plan rash.po glavama'!H517</f>
        <v>Услуге по уговору</v>
      </c>
      <c r="Y262" s="489">
        <v>3042000</v>
      </c>
      <c r="Z262" s="487">
        <v>395000</v>
      </c>
      <c r="AA262" s="488"/>
      <c r="AB262" s="91">
        <f t="shared" si="16"/>
        <v>3437000</v>
      </c>
    </row>
    <row r="263" spans="1:28" ht="24">
      <c r="A263" s="751" t="s">
        <v>744</v>
      </c>
      <c r="B263" s="751"/>
      <c r="C263" s="751"/>
      <c r="D263" s="751"/>
      <c r="E263" s="751"/>
      <c r="F263" s="441"/>
      <c r="G263" s="441"/>
      <c r="H263" s="446"/>
      <c r="I263" s="441"/>
      <c r="K263" s="238"/>
      <c r="L263" s="238"/>
      <c r="M263" s="407" t="s">
        <v>779</v>
      </c>
      <c r="N263" s="401">
        <v>423</v>
      </c>
      <c r="O263" s="90" t="s">
        <v>780</v>
      </c>
      <c r="T263" s="238"/>
      <c r="U263" s="238"/>
      <c r="V263" s="402" t="s">
        <v>779</v>
      </c>
      <c r="W263" s="401">
        <v>423</v>
      </c>
      <c r="X263" s="90" t="s">
        <v>780</v>
      </c>
      <c r="Y263" s="487">
        <v>211000</v>
      </c>
      <c r="Z263" s="487"/>
      <c r="AA263" s="488"/>
      <c r="AB263">
        <f t="shared" si="16"/>
        <v>211000</v>
      </c>
    </row>
    <row r="264" spans="1:28" ht="15">
      <c r="A264" s="751" t="s">
        <v>712</v>
      </c>
      <c r="B264" s="751"/>
      <c r="C264" s="751"/>
      <c r="D264" s="751"/>
      <c r="E264" s="751"/>
      <c r="F264" s="751"/>
      <c r="G264" s="441"/>
      <c r="H264" s="446"/>
      <c r="I264" s="441"/>
      <c r="K264" s="90"/>
      <c r="L264" s="90"/>
      <c r="M264" s="406" t="s">
        <v>366</v>
      </c>
      <c r="N264" s="90">
        <v>424</v>
      </c>
      <c r="O264" s="90" t="s">
        <v>70</v>
      </c>
      <c r="P264" s="91">
        <f>'Plan rash.po glavama'!I496</f>
        <v>400000</v>
      </c>
      <c r="Q264" s="91">
        <f>'Plan rash.po glavama'!J496</f>
        <v>0</v>
      </c>
      <c r="R264" s="91">
        <f>'Plan rash.po glavama'!K496</f>
        <v>0</v>
      </c>
      <c r="S264" s="46">
        <f t="shared" si="15"/>
        <v>400000</v>
      </c>
      <c r="T264" s="90"/>
      <c r="U264" s="90"/>
      <c r="V264" s="266" t="s">
        <v>166</v>
      </c>
      <c r="W264" s="90">
        <v>424</v>
      </c>
      <c r="X264" s="91" t="str">
        <f>'Plan rash.po glavama'!H518</f>
        <v>Специјализоване услуге</v>
      </c>
      <c r="Y264" s="489">
        <f>'Plan rash.po glavama'!$I$518</f>
        <v>1196000</v>
      </c>
      <c r="Z264" s="487">
        <v>45000</v>
      </c>
      <c r="AA264" s="488">
        <v>0</v>
      </c>
      <c r="AB264" s="91">
        <f t="shared" si="16"/>
        <v>1241000</v>
      </c>
    </row>
    <row r="265" spans="1:28" ht="17.25" customHeight="1">
      <c r="A265" s="448" t="s">
        <v>604</v>
      </c>
      <c r="B265" s="401">
        <v>820</v>
      </c>
      <c r="C265" s="402" t="s">
        <v>163</v>
      </c>
      <c r="D265" s="401">
        <v>411</v>
      </c>
      <c r="E265" s="90" t="s">
        <v>153</v>
      </c>
      <c r="F265" s="472">
        <f t="shared" ref="F265:F278" si="17">SUM(P254+Y254)</f>
        <v>10933000</v>
      </c>
      <c r="G265" s="473">
        <f t="shared" ref="G265:G278" si="18">SUM(Q254+Z254)</f>
        <v>10000</v>
      </c>
      <c r="H265" s="473">
        <f t="shared" ref="H265:H278" si="19">SUM(R254+AA254)</f>
        <v>0</v>
      </c>
      <c r="I265" s="474">
        <f t="shared" ref="I265:I284" si="20">F265+G265+H265</f>
        <v>10943000</v>
      </c>
      <c r="K265" s="90"/>
      <c r="L265" s="90"/>
      <c r="M265" s="406" t="s">
        <v>367</v>
      </c>
      <c r="N265" s="90">
        <v>425</v>
      </c>
      <c r="O265" s="90" t="s">
        <v>71</v>
      </c>
      <c r="P265" s="351">
        <f>'Plan rash.po glavama'!I497</f>
        <v>170000</v>
      </c>
      <c r="Q265" s="91">
        <f>'Plan rash.po glavama'!J497</f>
        <v>10000</v>
      </c>
      <c r="R265" s="91">
        <f>'Plan rash.po glavama'!K497</f>
        <v>0</v>
      </c>
      <c r="S265" s="46">
        <f t="shared" si="15"/>
        <v>180000</v>
      </c>
      <c r="T265" s="90"/>
      <c r="U265" s="90"/>
      <c r="V265" s="266" t="s">
        <v>345</v>
      </c>
      <c r="W265" s="90">
        <v>425</v>
      </c>
      <c r="X265" s="91" t="str">
        <f>'Plan rash.po glavama'!H519</f>
        <v>Текуће поправке и одржавање</v>
      </c>
      <c r="Y265" s="487">
        <v>200000</v>
      </c>
      <c r="Z265" s="487">
        <v>10000</v>
      </c>
      <c r="AA265" s="488">
        <v>0</v>
      </c>
      <c r="AB265" s="91">
        <f t="shared" si="16"/>
        <v>210000</v>
      </c>
    </row>
    <row r="266" spans="1:28" ht="22.5" customHeight="1">
      <c r="A266" s="401"/>
      <c r="B266" s="401"/>
      <c r="C266" s="402" t="s">
        <v>164</v>
      </c>
      <c r="D266" s="401">
        <v>412</v>
      </c>
      <c r="E266" s="90" t="s">
        <v>61</v>
      </c>
      <c r="F266" s="472">
        <f t="shared" si="17"/>
        <v>1963000</v>
      </c>
      <c r="G266" s="473">
        <f t="shared" si="18"/>
        <v>5000</v>
      </c>
      <c r="H266" s="473">
        <f t="shared" si="19"/>
        <v>0</v>
      </c>
      <c r="I266" s="474">
        <f t="shared" si="20"/>
        <v>1968000</v>
      </c>
      <c r="K266" s="90"/>
      <c r="L266" s="90"/>
      <c r="M266" s="406" t="s">
        <v>368</v>
      </c>
      <c r="N266" s="90">
        <v>426</v>
      </c>
      <c r="O266" s="90" t="s">
        <v>72</v>
      </c>
      <c r="P266" s="351">
        <f>'Plan rash.po glavama'!I498</f>
        <v>330000</v>
      </c>
      <c r="Q266" s="91">
        <f>'Plan rash.po glavama'!J498</f>
        <v>20000</v>
      </c>
      <c r="R266" s="91">
        <f>'Plan rash.po glavama'!K498</f>
        <v>0</v>
      </c>
      <c r="S266" s="223">
        <f t="shared" si="15"/>
        <v>350000</v>
      </c>
      <c r="T266" s="90"/>
      <c r="U266" s="90"/>
      <c r="V266" s="266" t="s">
        <v>167</v>
      </c>
      <c r="W266" s="90">
        <v>426</v>
      </c>
      <c r="X266" s="91" t="str">
        <f>'Plan rash.po glavama'!H520</f>
        <v>Материјал</v>
      </c>
      <c r="Y266" s="487">
        <v>342000</v>
      </c>
      <c r="Z266" s="489">
        <v>30000</v>
      </c>
      <c r="AA266" s="488">
        <v>0</v>
      </c>
      <c r="AB266" s="91">
        <f t="shared" si="16"/>
        <v>372000</v>
      </c>
    </row>
    <row r="267" spans="1:28" ht="15.75" customHeight="1">
      <c r="A267" s="401"/>
      <c r="B267" s="401"/>
      <c r="C267" s="402" t="s">
        <v>344</v>
      </c>
      <c r="D267" s="401">
        <v>413</v>
      </c>
      <c r="E267" s="90" t="s">
        <v>62</v>
      </c>
      <c r="F267" s="265">
        <f t="shared" si="17"/>
        <v>39000</v>
      </c>
      <c r="G267" s="473">
        <f t="shared" si="18"/>
        <v>20000</v>
      </c>
      <c r="H267" s="473">
        <f t="shared" si="19"/>
        <v>0</v>
      </c>
      <c r="I267" s="474">
        <f t="shared" si="20"/>
        <v>59000</v>
      </c>
      <c r="K267" s="238"/>
      <c r="L267" s="238"/>
      <c r="M267" s="407" t="s">
        <v>779</v>
      </c>
      <c r="N267" s="401">
        <v>426</v>
      </c>
      <c r="O267" s="90" t="s">
        <v>786</v>
      </c>
      <c r="V267" s="91" t="s">
        <v>785</v>
      </c>
      <c r="W267" s="91">
        <v>426</v>
      </c>
      <c r="X267" s="91" t="s">
        <v>786</v>
      </c>
      <c r="Y267" s="487">
        <v>89000</v>
      </c>
      <c r="Z267" s="487"/>
      <c r="AA267" s="488"/>
      <c r="AB267" s="91">
        <f t="shared" si="16"/>
        <v>89000</v>
      </c>
    </row>
    <row r="268" spans="1:28" ht="24">
      <c r="A268" s="401"/>
      <c r="B268" s="238"/>
      <c r="C268" s="475" t="s">
        <v>165</v>
      </c>
      <c r="D268" s="401">
        <v>414</v>
      </c>
      <c r="E268" s="90" t="s">
        <v>63</v>
      </c>
      <c r="F268" s="265">
        <f t="shared" si="17"/>
        <v>306000</v>
      </c>
      <c r="G268" s="473">
        <f t="shared" si="18"/>
        <v>11000</v>
      </c>
      <c r="H268" s="473">
        <f t="shared" si="19"/>
        <v>340000</v>
      </c>
      <c r="I268" s="474">
        <f t="shared" si="20"/>
        <v>657000</v>
      </c>
      <c r="N268" s="486">
        <v>444</v>
      </c>
      <c r="P268">
        <f>'Plan rash.po glavama'!I500</f>
        <v>10000</v>
      </c>
      <c r="Q268">
        <f>'Plan rash.po glavama'!J500</f>
        <v>0</v>
      </c>
      <c r="R268">
        <f>'Plan rash.po glavama'!K500</f>
        <v>0</v>
      </c>
      <c r="S268">
        <f>P268+Q268+R268</f>
        <v>10000</v>
      </c>
    </row>
    <row r="269" spans="1:28" ht="15" customHeight="1">
      <c r="A269" s="401"/>
      <c r="B269" s="238"/>
      <c r="C269" s="475" t="s">
        <v>166</v>
      </c>
      <c r="D269" s="401">
        <v>415</v>
      </c>
      <c r="E269" s="90" t="s">
        <v>154</v>
      </c>
      <c r="F269" s="472">
        <f t="shared" si="17"/>
        <v>850000</v>
      </c>
      <c r="G269" s="473">
        <f t="shared" si="18"/>
        <v>25000</v>
      </c>
      <c r="H269" s="473">
        <f t="shared" si="19"/>
        <v>0</v>
      </c>
      <c r="I269" s="474">
        <f t="shared" si="20"/>
        <v>875000</v>
      </c>
      <c r="K269" s="90"/>
      <c r="L269" s="90"/>
      <c r="M269" s="406" t="s">
        <v>369</v>
      </c>
      <c r="N269" s="90">
        <v>482</v>
      </c>
      <c r="O269" s="90" t="s">
        <v>157</v>
      </c>
      <c r="P269" s="91">
        <f>'Plan rash.po glavama'!I500</f>
        <v>10000</v>
      </c>
      <c r="Q269" s="91">
        <f>'Plan rash.po glavama'!J500</f>
        <v>0</v>
      </c>
      <c r="R269" s="91">
        <f>'Plan rash.po glavama'!K500</f>
        <v>0</v>
      </c>
      <c r="S269" s="46">
        <f t="shared" si="15"/>
        <v>10000</v>
      </c>
      <c r="T269" s="90"/>
      <c r="U269" s="90"/>
      <c r="V269" s="266" t="s">
        <v>168</v>
      </c>
      <c r="W269" s="90">
        <v>482</v>
      </c>
      <c r="X269" s="91" t="str">
        <f>'Plan rash.po glavama'!H521</f>
        <v>Порези,обавезне таксе,казне и пен.</v>
      </c>
      <c r="Y269" s="487">
        <v>5000</v>
      </c>
      <c r="Z269" s="487">
        <v>5000</v>
      </c>
      <c r="AA269" s="488">
        <v>0</v>
      </c>
      <c r="AB269" s="91">
        <f t="shared" si="16"/>
        <v>10000</v>
      </c>
    </row>
    <row r="270" spans="1:28" ht="24">
      <c r="A270" s="401"/>
      <c r="B270" s="238"/>
      <c r="C270" s="475" t="s">
        <v>345</v>
      </c>
      <c r="D270" s="401">
        <v>416</v>
      </c>
      <c r="E270" s="90" t="s">
        <v>155</v>
      </c>
      <c r="F270" s="265">
        <f t="shared" si="17"/>
        <v>60000</v>
      </c>
      <c r="G270" s="473">
        <f t="shared" si="18"/>
        <v>0</v>
      </c>
      <c r="H270" s="473">
        <f t="shared" si="19"/>
        <v>0</v>
      </c>
      <c r="I270" s="474">
        <f t="shared" si="20"/>
        <v>60000</v>
      </c>
      <c r="K270" s="90"/>
      <c r="L270" s="90"/>
      <c r="M270" s="406" t="s">
        <v>509</v>
      </c>
      <c r="N270" s="90">
        <v>485</v>
      </c>
      <c r="O270" s="90" t="s">
        <v>510</v>
      </c>
      <c r="P270" s="351">
        <f>'Plan rash.po glavama'!I501</f>
        <v>200000</v>
      </c>
      <c r="Q270" s="91">
        <f>'Plan rash.po glavama'!J501</f>
        <v>0</v>
      </c>
      <c r="R270" s="91">
        <f>'Plan rash.po glavama'!K501</f>
        <v>0</v>
      </c>
      <c r="S270" s="46">
        <f t="shared" si="15"/>
        <v>200000</v>
      </c>
      <c r="X270" s="28"/>
      <c r="Y270" s="487"/>
      <c r="Z270" s="487"/>
      <c r="AA270" s="488"/>
      <c r="AB270">
        <f t="shared" si="16"/>
        <v>0</v>
      </c>
    </row>
    <row r="271" spans="1:28" ht="12" customHeight="1">
      <c r="A271" s="401"/>
      <c r="B271" s="401"/>
      <c r="C271" s="402" t="s">
        <v>167</v>
      </c>
      <c r="D271" s="401">
        <v>421</v>
      </c>
      <c r="E271" s="90" t="s">
        <v>66</v>
      </c>
      <c r="F271" s="472">
        <f t="shared" si="17"/>
        <v>3575000</v>
      </c>
      <c r="G271" s="265">
        <f t="shared" si="18"/>
        <v>55000</v>
      </c>
      <c r="H271" s="473">
        <f t="shared" si="19"/>
        <v>0</v>
      </c>
      <c r="I271" s="474">
        <f t="shared" si="20"/>
        <v>3630000</v>
      </c>
      <c r="K271" s="90"/>
      <c r="L271" s="90"/>
      <c r="M271" s="406" t="s">
        <v>370</v>
      </c>
      <c r="N271" s="90">
        <v>512</v>
      </c>
      <c r="O271" s="90" t="s">
        <v>94</v>
      </c>
      <c r="P271" s="91">
        <f>'Plan rash.po glavama'!I502</f>
        <v>50000</v>
      </c>
      <c r="Q271" s="91">
        <f>'Plan rash.po glavama'!J502</f>
        <v>0</v>
      </c>
      <c r="R271" s="91">
        <f>'Plan rash.po glavama'!K502</f>
        <v>22463.31</v>
      </c>
      <c r="S271" s="46">
        <f t="shared" si="15"/>
        <v>72463.31</v>
      </c>
      <c r="T271" s="90"/>
      <c r="U271" s="90"/>
      <c r="V271" s="266" t="s">
        <v>169</v>
      </c>
      <c r="W271" s="90">
        <v>512</v>
      </c>
      <c r="X271" s="90" t="str">
        <f>'Plan rash.po glavama'!H522</f>
        <v>Машине и опрема</v>
      </c>
      <c r="Y271" s="487">
        <v>243000</v>
      </c>
      <c r="Z271" s="489">
        <v>0</v>
      </c>
      <c r="AA271" s="488">
        <v>124541.66</v>
      </c>
      <c r="AB271" s="91">
        <f t="shared" si="16"/>
        <v>367541.66000000003</v>
      </c>
    </row>
    <row r="272" spans="1:28" ht="15">
      <c r="A272" s="401"/>
      <c r="B272" s="401"/>
      <c r="C272" s="402" t="s">
        <v>168</v>
      </c>
      <c r="D272" s="401">
        <v>422</v>
      </c>
      <c r="E272" s="90" t="s">
        <v>68</v>
      </c>
      <c r="F272" s="472">
        <f t="shared" si="17"/>
        <v>260000</v>
      </c>
      <c r="G272" s="265">
        <f t="shared" si="18"/>
        <v>135000</v>
      </c>
      <c r="H272" s="473">
        <f t="shared" si="19"/>
        <v>0</v>
      </c>
      <c r="I272" s="474">
        <f t="shared" si="20"/>
        <v>395000</v>
      </c>
      <c r="K272" s="90"/>
      <c r="L272" s="90"/>
      <c r="M272" s="406" t="s">
        <v>371</v>
      </c>
      <c r="N272" s="90">
        <v>515</v>
      </c>
      <c r="O272" s="90" t="s">
        <v>95</v>
      </c>
      <c r="P272" s="91">
        <f>'Plan rash.po glavama'!I503</f>
        <v>350000</v>
      </c>
      <c r="Q272" s="91">
        <f>'Plan rash.po glavama'!J503</f>
        <v>34000</v>
      </c>
      <c r="R272" s="91">
        <f>'Plan rash.po glavama'!K503</f>
        <v>10000</v>
      </c>
      <c r="S272" s="46">
        <f t="shared" si="15"/>
        <v>394000</v>
      </c>
      <c r="Y272" s="487"/>
      <c r="Z272" s="487"/>
      <c r="AA272" s="488"/>
      <c r="AB272">
        <f t="shared" si="16"/>
        <v>0</v>
      </c>
    </row>
    <row r="273" spans="1:28" ht="14.25" customHeight="1">
      <c r="A273" s="401"/>
      <c r="B273" s="401"/>
      <c r="C273" s="402" t="s">
        <v>169</v>
      </c>
      <c r="D273" s="401">
        <v>423</v>
      </c>
      <c r="E273" s="90" t="s">
        <v>69</v>
      </c>
      <c r="F273" s="472">
        <f t="shared" si="17"/>
        <v>4262000</v>
      </c>
      <c r="G273" s="265">
        <f t="shared" si="18"/>
        <v>435000</v>
      </c>
      <c r="H273" s="473">
        <f t="shared" si="19"/>
        <v>0</v>
      </c>
      <c r="I273" s="474">
        <f t="shared" si="20"/>
        <v>4697000</v>
      </c>
      <c r="K273" s="90"/>
      <c r="L273" s="90"/>
      <c r="M273" s="406" t="s">
        <v>170</v>
      </c>
      <c r="N273" s="90">
        <v>523</v>
      </c>
      <c r="O273" s="90" t="s">
        <v>101</v>
      </c>
      <c r="P273" s="94"/>
      <c r="Q273" s="94"/>
      <c r="R273" s="37"/>
      <c r="S273" s="91">
        <f t="shared" si="15"/>
        <v>0</v>
      </c>
      <c r="T273" s="90"/>
      <c r="U273" s="90"/>
      <c r="V273" s="266" t="s">
        <v>170</v>
      </c>
      <c r="W273" s="90">
        <v>523</v>
      </c>
      <c r="X273" s="90" t="str">
        <f>'Plan rash.po glavama'!H523</f>
        <v>Залихе робе за даљу продају</v>
      </c>
      <c r="Y273" s="487">
        <v>0</v>
      </c>
      <c r="Z273" s="489">
        <v>300000</v>
      </c>
      <c r="AA273" s="488">
        <v>0</v>
      </c>
      <c r="AB273" s="91">
        <f t="shared" si="16"/>
        <v>300000</v>
      </c>
    </row>
    <row r="274" spans="1:28" ht="14.25" customHeight="1">
      <c r="A274" s="238"/>
      <c r="B274" s="238"/>
      <c r="C274" s="402" t="s">
        <v>170</v>
      </c>
      <c r="D274" s="401">
        <v>423</v>
      </c>
      <c r="E274" s="90" t="s">
        <v>780</v>
      </c>
      <c r="F274" s="265">
        <f t="shared" si="17"/>
        <v>211000</v>
      </c>
      <c r="G274" s="474">
        <f t="shared" si="18"/>
        <v>0</v>
      </c>
      <c r="H274" s="473">
        <f t="shared" si="19"/>
        <v>0</v>
      </c>
      <c r="I274" s="474">
        <f t="shared" si="20"/>
        <v>211000</v>
      </c>
      <c r="K274" s="747" t="s">
        <v>188</v>
      </c>
      <c r="L274" s="748"/>
      <c r="M274" s="748"/>
      <c r="N274" s="748"/>
      <c r="O274" s="749"/>
      <c r="P274" s="94">
        <f>SUM(P254:P273)</f>
        <v>12061000</v>
      </c>
      <c r="Q274" s="94">
        <f>SUM(Q254:Q272)</f>
        <v>200000</v>
      </c>
      <c r="R274" s="37">
        <f>SUM(R254:R272)</f>
        <v>272463.31</v>
      </c>
      <c r="S274" s="95">
        <f>SUM(P274:R274)</f>
        <v>12533463.310000001</v>
      </c>
      <c r="T274" s="747" t="s">
        <v>219</v>
      </c>
      <c r="U274" s="748"/>
      <c r="V274" s="748"/>
      <c r="W274" s="748"/>
      <c r="X274" s="749"/>
      <c r="Y274" s="94">
        <f>SUM(Y254:Y273)</f>
        <v>13993000</v>
      </c>
      <c r="Z274" s="94">
        <f>SUM(Z254:Z273)</f>
        <v>950000</v>
      </c>
      <c r="AA274" s="94">
        <f>SUM(AA254:AA273)</f>
        <v>224541.66</v>
      </c>
      <c r="AB274" s="108">
        <f>SUM(Y274:AA274)</f>
        <v>15167541.66</v>
      </c>
    </row>
    <row r="275" spans="1:28" ht="12.75" customHeight="1">
      <c r="A275" s="401"/>
      <c r="B275" s="401"/>
      <c r="C275" s="402" t="s">
        <v>698</v>
      </c>
      <c r="D275" s="401">
        <v>424</v>
      </c>
      <c r="E275" s="90" t="s">
        <v>70</v>
      </c>
      <c r="F275" s="265">
        <f t="shared" si="17"/>
        <v>1596000</v>
      </c>
      <c r="G275" s="474">
        <f t="shared" si="18"/>
        <v>45000</v>
      </c>
      <c r="H275" s="473">
        <f t="shared" si="19"/>
        <v>0</v>
      </c>
      <c r="I275" s="474">
        <f t="shared" si="20"/>
        <v>1641000</v>
      </c>
      <c r="K275" s="747" t="s">
        <v>215</v>
      </c>
      <c r="L275" s="748"/>
      <c r="M275" s="748"/>
      <c r="N275" s="748"/>
      <c r="O275" s="749"/>
      <c r="P275" s="94">
        <f>SUM(P274)</f>
        <v>12061000</v>
      </c>
      <c r="Q275" s="94">
        <f>SUM(Q274)</f>
        <v>200000</v>
      </c>
      <c r="R275" s="37">
        <f>SUM(R274)</f>
        <v>272463.31</v>
      </c>
      <c r="S275" s="95">
        <f>SUM(P275:R275)</f>
        <v>12533463.310000001</v>
      </c>
      <c r="T275" s="747" t="s">
        <v>217</v>
      </c>
      <c r="U275" s="748"/>
      <c r="V275" s="748"/>
      <c r="W275" s="748"/>
      <c r="X275" s="749"/>
      <c r="Y275" s="94">
        <f>SUM(Y274)</f>
        <v>13993000</v>
      </c>
      <c r="Z275" s="94">
        <f>SUM(Z274)</f>
        <v>950000</v>
      </c>
      <c r="AA275" s="94">
        <f>SUM(AA274)</f>
        <v>224541.66</v>
      </c>
      <c r="AB275" s="108">
        <f>SUM(Y275:AA275)</f>
        <v>15167541.66</v>
      </c>
    </row>
    <row r="276" spans="1:28" ht="13.5" customHeight="1">
      <c r="A276" s="401"/>
      <c r="B276" s="401"/>
      <c r="C276" s="402" t="s">
        <v>699</v>
      </c>
      <c r="D276" s="401">
        <v>425</v>
      </c>
      <c r="E276" s="90" t="s">
        <v>71</v>
      </c>
      <c r="F276" s="472">
        <f t="shared" si="17"/>
        <v>370000</v>
      </c>
      <c r="G276" s="474">
        <f t="shared" si="18"/>
        <v>20000</v>
      </c>
      <c r="H276" s="473">
        <f t="shared" si="19"/>
        <v>0</v>
      </c>
      <c r="I276" s="474">
        <f t="shared" si="20"/>
        <v>390000</v>
      </c>
    </row>
    <row r="277" spans="1:28" ht="13.5" customHeight="1">
      <c r="A277" s="401"/>
      <c r="B277" s="401"/>
      <c r="C277" s="402" t="s">
        <v>395</v>
      </c>
      <c r="D277" s="401">
        <v>426</v>
      </c>
      <c r="E277" s="90" t="s">
        <v>72</v>
      </c>
      <c r="F277" s="472">
        <f t="shared" si="17"/>
        <v>672000</v>
      </c>
      <c r="G277" s="474">
        <f t="shared" si="18"/>
        <v>50000</v>
      </c>
      <c r="H277" s="473">
        <f t="shared" si="19"/>
        <v>0</v>
      </c>
      <c r="I277" s="474">
        <f t="shared" si="20"/>
        <v>722000</v>
      </c>
      <c r="J277" s="212"/>
    </row>
    <row r="278" spans="1:28">
      <c r="A278" s="238"/>
      <c r="B278" s="238"/>
      <c r="C278" s="402" t="s">
        <v>396</v>
      </c>
      <c r="D278" s="401">
        <v>423</v>
      </c>
      <c r="E278" s="90" t="s">
        <v>791</v>
      </c>
      <c r="F278" s="265">
        <f t="shared" si="17"/>
        <v>89000</v>
      </c>
      <c r="G278" s="474">
        <f t="shared" si="18"/>
        <v>0</v>
      </c>
      <c r="H278" s="473">
        <f t="shared" si="19"/>
        <v>0</v>
      </c>
      <c r="I278" s="474">
        <f t="shared" si="20"/>
        <v>89000</v>
      </c>
      <c r="J278" s="2"/>
    </row>
    <row r="279" spans="1:28" ht="24">
      <c r="A279" s="90"/>
      <c r="B279" s="90"/>
      <c r="C279" s="266" t="s">
        <v>829</v>
      </c>
      <c r="D279" s="90">
        <v>444</v>
      </c>
      <c r="E279" s="90" t="s">
        <v>104</v>
      </c>
      <c r="F279" s="91">
        <f>P268</f>
        <v>10000</v>
      </c>
      <c r="G279" s="91">
        <f>Q268</f>
        <v>0</v>
      </c>
      <c r="H279" s="91">
        <f>R268</f>
        <v>0</v>
      </c>
      <c r="I279" s="46">
        <f t="shared" si="20"/>
        <v>10000</v>
      </c>
    </row>
    <row r="280" spans="1:28" ht="24">
      <c r="A280" s="401"/>
      <c r="B280" s="401"/>
      <c r="C280" s="402" t="s">
        <v>397</v>
      </c>
      <c r="D280" s="401">
        <v>482</v>
      </c>
      <c r="E280" s="90" t="s">
        <v>157</v>
      </c>
      <c r="F280" s="265">
        <f t="shared" ref="F280:H284" si="21">SUM(P269+Y269)</f>
        <v>15000</v>
      </c>
      <c r="G280" s="474">
        <f t="shared" si="21"/>
        <v>5000</v>
      </c>
      <c r="H280" s="473">
        <f t="shared" si="21"/>
        <v>0</v>
      </c>
      <c r="I280" s="474">
        <f t="shared" si="20"/>
        <v>20000</v>
      </c>
    </row>
    <row r="281" spans="1:28" ht="12.75" customHeight="1">
      <c r="A281" s="401"/>
      <c r="B281" s="401"/>
      <c r="C281" s="402" t="s">
        <v>171</v>
      </c>
      <c r="D281" s="401">
        <v>485</v>
      </c>
      <c r="E281" s="90" t="s">
        <v>510</v>
      </c>
      <c r="F281" s="472">
        <f t="shared" si="21"/>
        <v>200000</v>
      </c>
      <c r="G281" s="474">
        <f t="shared" si="21"/>
        <v>0</v>
      </c>
      <c r="H281" s="473">
        <f t="shared" si="21"/>
        <v>0</v>
      </c>
      <c r="I281" s="474">
        <f t="shared" si="20"/>
        <v>200000</v>
      </c>
    </row>
    <row r="282" spans="1:28" ht="14.25" customHeight="1">
      <c r="A282" s="401"/>
      <c r="B282" s="401"/>
      <c r="C282" s="402" t="s">
        <v>398</v>
      </c>
      <c r="D282" s="401">
        <v>512</v>
      </c>
      <c r="E282" s="90" t="s">
        <v>94</v>
      </c>
      <c r="F282" s="265">
        <f t="shared" si="21"/>
        <v>293000</v>
      </c>
      <c r="G282" s="474">
        <f t="shared" si="21"/>
        <v>0</v>
      </c>
      <c r="H282" s="473">
        <f t="shared" si="21"/>
        <v>147004.97</v>
      </c>
      <c r="I282" s="474">
        <f t="shared" si="20"/>
        <v>440004.97</v>
      </c>
    </row>
    <row r="283" spans="1:28" ht="14.25" customHeight="1">
      <c r="A283" s="401"/>
      <c r="B283" s="401"/>
      <c r="C283" s="402" t="s">
        <v>399</v>
      </c>
      <c r="D283" s="401">
        <v>515</v>
      </c>
      <c r="E283" s="90" t="s">
        <v>95</v>
      </c>
      <c r="F283" s="265">
        <f t="shared" si="21"/>
        <v>350000</v>
      </c>
      <c r="G283" s="265">
        <f t="shared" si="21"/>
        <v>34000</v>
      </c>
      <c r="H283" s="473">
        <f t="shared" si="21"/>
        <v>10000</v>
      </c>
      <c r="I283" s="474">
        <f t="shared" si="20"/>
        <v>394000</v>
      </c>
    </row>
    <row r="284" spans="1:28" ht="24">
      <c r="A284" s="401"/>
      <c r="B284" s="401"/>
      <c r="C284" s="402" t="s">
        <v>353</v>
      </c>
      <c r="D284" s="401">
        <v>523</v>
      </c>
      <c r="E284" s="90" t="s">
        <v>101</v>
      </c>
      <c r="F284" s="265">
        <f t="shared" si="21"/>
        <v>0</v>
      </c>
      <c r="G284" s="265">
        <f t="shared" si="21"/>
        <v>300000</v>
      </c>
      <c r="H284" s="473">
        <f t="shared" si="21"/>
        <v>0</v>
      </c>
      <c r="I284" s="265">
        <f t="shared" si="20"/>
        <v>300000</v>
      </c>
    </row>
    <row r="285" spans="1:28" ht="12.75" customHeight="1">
      <c r="A285" s="726" t="s">
        <v>188</v>
      </c>
      <c r="B285" s="726"/>
      <c r="C285" s="726"/>
      <c r="D285" s="726"/>
      <c r="E285" s="726"/>
      <c r="F285" s="94">
        <f>SUM(F265:F284)</f>
        <v>26054000</v>
      </c>
      <c r="G285" s="94">
        <f>SUM(G265:G284)</f>
        <v>1150000</v>
      </c>
      <c r="H285" s="456">
        <f>SUM(H265:H284)</f>
        <v>497004.97</v>
      </c>
      <c r="I285" s="95">
        <f>SUM(I265:I284)</f>
        <v>27701004.969999999</v>
      </c>
    </row>
    <row r="286" spans="1:28">
      <c r="A286" s="726" t="s">
        <v>745</v>
      </c>
      <c r="B286" s="726"/>
      <c r="C286" s="726"/>
      <c r="D286" s="726"/>
      <c r="E286" s="726"/>
      <c r="F286" s="94">
        <f>SUM(F285)</f>
        <v>26054000</v>
      </c>
      <c r="G286" s="94">
        <f>SUM(G285)</f>
        <v>1150000</v>
      </c>
      <c r="H286" s="456">
        <f>SUM(H285)</f>
        <v>497004.97</v>
      </c>
      <c r="I286" s="95">
        <f>SUM(I285)</f>
        <v>27701004.969999999</v>
      </c>
    </row>
    <row r="287" spans="1:28">
      <c r="A287" s="751" t="s">
        <v>746</v>
      </c>
      <c r="B287" s="751"/>
      <c r="C287" s="751"/>
      <c r="D287" s="751"/>
      <c r="E287" s="751"/>
      <c r="F287" s="441"/>
      <c r="G287" s="441"/>
      <c r="H287" s="446"/>
      <c r="I287" s="441"/>
    </row>
    <row r="288" spans="1:28">
      <c r="A288" s="751" t="s">
        <v>220</v>
      </c>
      <c r="B288" s="751"/>
      <c r="C288" s="751"/>
      <c r="D288" s="751"/>
      <c r="E288" s="751"/>
      <c r="F288" s="441"/>
      <c r="G288" s="441"/>
      <c r="H288" s="446"/>
      <c r="I288" s="441"/>
    </row>
    <row r="289" spans="1:13" ht="24">
      <c r="A289" s="448" t="s">
        <v>605</v>
      </c>
      <c r="B289" s="448" t="s">
        <v>159</v>
      </c>
      <c r="C289" s="402" t="s">
        <v>354</v>
      </c>
      <c r="D289" s="463">
        <v>411</v>
      </c>
      <c r="E289" s="90" t="s">
        <v>153</v>
      </c>
      <c r="F289" s="105">
        <f>'Plan rash.po glavama'!I539</f>
        <v>35539000</v>
      </c>
      <c r="G289" s="105">
        <f>'Plan rash.po glavama'!J539</f>
        <v>4550000</v>
      </c>
      <c r="H289" s="105">
        <f>'Plan rash.po glavama'!K539</f>
        <v>0</v>
      </c>
      <c r="I289" s="105">
        <f t="shared" ref="I289:I304" si="22">F289+G289+H289</f>
        <v>40089000</v>
      </c>
      <c r="M289" s="28"/>
    </row>
    <row r="290" spans="1:13" ht="16.5" customHeight="1">
      <c r="A290" s="401"/>
      <c r="B290" s="448"/>
      <c r="C290" s="402" t="s">
        <v>355</v>
      </c>
      <c r="D290" s="463">
        <v>412</v>
      </c>
      <c r="E290" s="90" t="s">
        <v>61</v>
      </c>
      <c r="F290" s="105">
        <f>'Plan rash.po glavama'!I540</f>
        <v>6361000</v>
      </c>
      <c r="G290" s="105">
        <f>'Plan rash.po glavama'!J540</f>
        <v>940000</v>
      </c>
      <c r="H290" s="105">
        <f>'Plan rash.po glavama'!K540</f>
        <v>0</v>
      </c>
      <c r="I290" s="105">
        <f t="shared" si="22"/>
        <v>7301000</v>
      </c>
      <c r="J290" s="28"/>
      <c r="M290" s="28"/>
    </row>
    <row r="291" spans="1:13">
      <c r="A291" s="401"/>
      <c r="B291" s="448"/>
      <c r="C291" s="402" t="s">
        <v>172</v>
      </c>
      <c r="D291" s="463">
        <v>413</v>
      </c>
      <c r="E291" s="90" t="s">
        <v>62</v>
      </c>
      <c r="F291" s="105">
        <f>'Plan rash.po glavama'!I541</f>
        <v>0</v>
      </c>
      <c r="G291" s="105">
        <f>'Plan rash.po glavama'!J541</f>
        <v>0</v>
      </c>
      <c r="H291" s="105">
        <f>'Plan rash.po glavama'!K541</f>
        <v>150000</v>
      </c>
      <c r="I291" s="105">
        <f t="shared" si="22"/>
        <v>150000</v>
      </c>
      <c r="J291" s="28"/>
      <c r="M291" s="28"/>
    </row>
    <row r="292" spans="1:13" ht="24">
      <c r="A292" s="401"/>
      <c r="B292" s="448"/>
      <c r="C292" s="402" t="s">
        <v>356</v>
      </c>
      <c r="D292" s="463">
        <v>414</v>
      </c>
      <c r="E292" s="90" t="s">
        <v>63</v>
      </c>
      <c r="F292" s="105">
        <f>'Plan rash.po glavama'!I542</f>
        <v>0</v>
      </c>
      <c r="G292" s="105">
        <f>'Plan rash.po glavama'!J542</f>
        <v>200000</v>
      </c>
      <c r="H292" s="105">
        <f>'Plan rash.po glavama'!K542</f>
        <v>2000000</v>
      </c>
      <c r="I292" s="105">
        <f t="shared" si="22"/>
        <v>2200000</v>
      </c>
      <c r="M292" s="28"/>
    </row>
    <row r="293" spans="1:13" ht="24">
      <c r="A293" s="401"/>
      <c r="B293" s="448"/>
      <c r="C293" s="402" t="s">
        <v>373</v>
      </c>
      <c r="D293" s="463">
        <v>415</v>
      </c>
      <c r="E293" s="90" t="s">
        <v>154</v>
      </c>
      <c r="F293" s="105">
        <f>'Plan rash.po glavama'!I543</f>
        <v>1320000</v>
      </c>
      <c r="G293" s="105">
        <f>'Plan rash.po glavama'!J543</f>
        <v>0</v>
      </c>
      <c r="H293" s="105">
        <f>'Plan rash.po glavama'!K543</f>
        <v>0</v>
      </c>
      <c r="I293" s="105">
        <f t="shared" si="22"/>
        <v>1320000</v>
      </c>
      <c r="M293" t="s">
        <v>668</v>
      </c>
    </row>
    <row r="294" spans="1:13" ht="12.75" customHeight="1">
      <c r="A294" s="401"/>
      <c r="B294" s="448"/>
      <c r="C294" s="402" t="s">
        <v>400</v>
      </c>
      <c r="D294" s="463">
        <v>416</v>
      </c>
      <c r="E294" s="90" t="s">
        <v>307</v>
      </c>
      <c r="F294" s="105">
        <f>'Plan rash.po glavama'!I544</f>
        <v>596000</v>
      </c>
      <c r="G294" s="105">
        <f>'Plan rash.po glavama'!J544</f>
        <v>0</v>
      </c>
      <c r="H294" s="105">
        <f>'Plan rash.po glavama'!K544</f>
        <v>0</v>
      </c>
      <c r="I294" s="253">
        <f t="shared" si="22"/>
        <v>596000</v>
      </c>
    </row>
    <row r="295" spans="1:13" ht="12.75" customHeight="1">
      <c r="A295" s="401"/>
      <c r="B295" s="448"/>
      <c r="C295" s="402" t="s">
        <v>173</v>
      </c>
      <c r="D295" s="463">
        <v>421</v>
      </c>
      <c r="E295" s="90" t="s">
        <v>66</v>
      </c>
      <c r="F295" s="105">
        <f>'Plan rash.po glavama'!I545</f>
        <v>5603000</v>
      </c>
      <c r="G295" s="105">
        <f>'Plan rash.po glavama'!J545</f>
        <v>690000</v>
      </c>
      <c r="H295" s="105">
        <f>'Plan rash.po glavama'!K545</f>
        <v>1409698.2</v>
      </c>
      <c r="I295" s="105">
        <f t="shared" si="22"/>
        <v>7702698.2000000002</v>
      </c>
      <c r="J295" s="28"/>
    </row>
    <row r="296" spans="1:13">
      <c r="A296" s="401"/>
      <c r="B296" s="448"/>
      <c r="C296" s="402" t="s">
        <v>374</v>
      </c>
      <c r="D296" s="463">
        <v>422</v>
      </c>
      <c r="E296" s="90" t="s">
        <v>68</v>
      </c>
      <c r="F296" s="105">
        <f>'Plan rash.po glavama'!I546</f>
        <v>200000</v>
      </c>
      <c r="G296" s="105">
        <f>'Plan rash.po glavama'!J546</f>
        <v>360000</v>
      </c>
      <c r="H296" s="105">
        <f>'Plan rash.po glavama'!K546</f>
        <v>250000</v>
      </c>
      <c r="I296" s="105">
        <f t="shared" si="22"/>
        <v>810000</v>
      </c>
    </row>
    <row r="297" spans="1:13">
      <c r="A297" s="401"/>
      <c r="B297" s="448"/>
      <c r="C297" s="402" t="s">
        <v>174</v>
      </c>
      <c r="D297" s="463">
        <v>423</v>
      </c>
      <c r="E297" s="90" t="s">
        <v>69</v>
      </c>
      <c r="F297" s="105">
        <f>'Plan rash.po glavama'!I547</f>
        <v>800000</v>
      </c>
      <c r="G297" s="105">
        <f>'Plan rash.po glavama'!J547</f>
        <v>2590000</v>
      </c>
      <c r="H297" s="105">
        <f>'Plan rash.po glavama'!K547</f>
        <v>1652977.96</v>
      </c>
      <c r="I297" s="105">
        <f t="shared" si="22"/>
        <v>5042977.96</v>
      </c>
    </row>
    <row r="298" spans="1:13">
      <c r="A298" s="401"/>
      <c r="B298" s="448"/>
      <c r="C298" s="402" t="s">
        <v>375</v>
      </c>
      <c r="D298" s="463">
        <v>424</v>
      </c>
      <c r="E298" s="90" t="s">
        <v>70</v>
      </c>
      <c r="F298" s="105">
        <f>'Plan rash.po glavama'!I548</f>
        <v>300000</v>
      </c>
      <c r="G298" s="105">
        <f>'Plan rash.po glavama'!J548</f>
        <v>150000</v>
      </c>
      <c r="H298" s="105">
        <f>'Plan rash.po glavama'!K548</f>
        <v>250000</v>
      </c>
      <c r="I298" s="105">
        <f t="shared" si="22"/>
        <v>700000</v>
      </c>
    </row>
    <row r="299" spans="1:13" ht="24">
      <c r="A299" s="401"/>
      <c r="B299" s="448"/>
      <c r="C299" s="402" t="s">
        <v>376</v>
      </c>
      <c r="D299" s="463">
        <v>425</v>
      </c>
      <c r="E299" s="90" t="s">
        <v>71</v>
      </c>
      <c r="F299" s="105">
        <f>'Plan rash.po glavama'!I549</f>
        <v>300000</v>
      </c>
      <c r="G299" s="105">
        <f>'Plan rash.po glavama'!J549</f>
        <v>200000</v>
      </c>
      <c r="H299" s="105">
        <f>'Plan rash.po glavama'!K549</f>
        <v>600000</v>
      </c>
      <c r="I299" s="105">
        <f t="shared" si="22"/>
        <v>1100000</v>
      </c>
    </row>
    <row r="300" spans="1:13">
      <c r="A300" s="401"/>
      <c r="B300" s="448"/>
      <c r="C300" s="402" t="s">
        <v>377</v>
      </c>
      <c r="D300" s="463">
        <v>426</v>
      </c>
      <c r="E300" s="90" t="s">
        <v>72</v>
      </c>
      <c r="F300" s="105">
        <f>'Plan rash.po glavama'!I550</f>
        <v>6743000</v>
      </c>
      <c r="G300" s="105">
        <f>'Plan rash.po glavama'!J550</f>
        <v>1483000</v>
      </c>
      <c r="H300" s="105">
        <f>'Plan rash.po glavama'!K550</f>
        <v>2384272</v>
      </c>
      <c r="I300" s="105">
        <f t="shared" si="22"/>
        <v>10610272</v>
      </c>
    </row>
    <row r="301" spans="1:13">
      <c r="A301" s="401"/>
      <c r="B301" s="448"/>
      <c r="C301" s="402" t="s">
        <v>175</v>
      </c>
      <c r="D301" s="463">
        <v>444</v>
      </c>
      <c r="E301" s="91" t="s">
        <v>160</v>
      </c>
      <c r="F301" s="105">
        <f>'Plan rash.po glavama'!I551</f>
        <v>0</v>
      </c>
      <c r="G301" s="105">
        <f>'Plan rash.po glavama'!J551</f>
        <v>5000</v>
      </c>
      <c r="H301" s="105">
        <f>'Plan rash.po glavama'!K551</f>
        <v>0</v>
      </c>
      <c r="I301" s="105">
        <f t="shared" si="22"/>
        <v>5000</v>
      </c>
    </row>
    <row r="302" spans="1:13" ht="24">
      <c r="A302" s="401"/>
      <c r="B302" s="448"/>
      <c r="C302" s="402" t="s">
        <v>378</v>
      </c>
      <c r="D302" s="463">
        <v>482</v>
      </c>
      <c r="E302" s="89" t="s">
        <v>157</v>
      </c>
      <c r="F302" s="105">
        <f>'Plan rash.po glavama'!I552</f>
        <v>0</v>
      </c>
      <c r="G302" s="105">
        <f>'Plan rash.po glavama'!J552</f>
        <v>30000</v>
      </c>
      <c r="H302" s="105">
        <f>'Plan rash.po glavama'!K552</f>
        <v>0</v>
      </c>
      <c r="I302" s="476">
        <f t="shared" si="22"/>
        <v>30000</v>
      </c>
    </row>
    <row r="303" spans="1:13" ht="24">
      <c r="A303" s="401"/>
      <c r="B303" s="448"/>
      <c r="C303" s="402" t="s">
        <v>379</v>
      </c>
      <c r="D303" s="463">
        <v>483</v>
      </c>
      <c r="E303" s="90" t="s">
        <v>157</v>
      </c>
      <c r="F303" s="105">
        <f>'Plan rash.po glavama'!I553</f>
        <v>0</v>
      </c>
      <c r="G303" s="105">
        <f>'Plan rash.po glavama'!J553</f>
        <v>0</v>
      </c>
      <c r="H303" s="105">
        <f>'Plan rash.po glavama'!K553</f>
        <v>0</v>
      </c>
      <c r="I303" s="105">
        <f t="shared" si="22"/>
        <v>0</v>
      </c>
    </row>
    <row r="304" spans="1:13">
      <c r="A304" s="466"/>
      <c r="B304" s="401"/>
      <c r="C304" s="402" t="s">
        <v>176</v>
      </c>
      <c r="D304" s="463">
        <v>512</v>
      </c>
      <c r="E304" s="90" t="s">
        <v>94</v>
      </c>
      <c r="F304" s="105">
        <f>'Plan rash.po glavama'!I554</f>
        <v>877000</v>
      </c>
      <c r="G304" s="105">
        <f>'Plan rash.po glavama'!J554</f>
        <v>300000</v>
      </c>
      <c r="H304" s="105">
        <f>'Plan rash.po glavama'!K554</f>
        <v>973000</v>
      </c>
      <c r="I304" s="105">
        <f t="shared" si="22"/>
        <v>2150000</v>
      </c>
      <c r="K304" s="28"/>
    </row>
    <row r="305" spans="1:9">
      <c r="A305" s="726" t="s">
        <v>762</v>
      </c>
      <c r="B305" s="726"/>
      <c r="C305" s="726"/>
      <c r="D305" s="726"/>
      <c r="E305" s="726"/>
      <c r="F305" s="94">
        <f>SUM(F289:F304)</f>
        <v>58639000</v>
      </c>
      <c r="G305" s="94">
        <f>SUM(G289:G304)</f>
        <v>11498000</v>
      </c>
      <c r="H305" s="355">
        <f>SUM(H289:H304)</f>
        <v>9669948.1600000001</v>
      </c>
      <c r="I305" s="106">
        <f>SUM(I289:I304)</f>
        <v>79806948.159999996</v>
      </c>
    </row>
    <row r="306" spans="1:9">
      <c r="A306" s="751" t="s">
        <v>747</v>
      </c>
      <c r="B306" s="751"/>
      <c r="C306" s="751"/>
      <c r="D306" s="751"/>
      <c r="E306" s="751"/>
      <c r="F306" s="94">
        <f>SUM(F305)</f>
        <v>58639000</v>
      </c>
      <c r="G306" s="94">
        <f>SUM(G305)</f>
        <v>11498000</v>
      </c>
      <c r="H306" s="355">
        <f>SUM(H305)</f>
        <v>9669948.1600000001</v>
      </c>
      <c r="I306" s="106">
        <f>SUM(I305)</f>
        <v>79806948.159999996</v>
      </c>
    </row>
    <row r="307" spans="1:9">
      <c r="A307" s="751" t="s">
        <v>182</v>
      </c>
      <c r="B307" s="751"/>
      <c r="C307" s="751"/>
      <c r="D307" s="751"/>
      <c r="E307" s="751"/>
      <c r="F307" s="94" t="e">
        <f>SUM(F306+F286+F262+F223+F216+F203+F192+F134)</f>
        <v>#REF!</v>
      </c>
      <c r="G307" s="94" t="e">
        <f>SUM(G306+G286+G262+G223+G216+G203+G192+G134)</f>
        <v>#REF!</v>
      </c>
      <c r="H307" s="94" t="e">
        <f>SUM(H306+H286+H262+H223+H216+H203+H192+H134)</f>
        <v>#REF!</v>
      </c>
      <c r="I307" s="112" t="e">
        <f>SUM(I306+I286+I262+I223+I216+I203+I192+I134)</f>
        <v>#REF!</v>
      </c>
    </row>
    <row r="308" spans="1:9">
      <c r="A308" s="751" t="s">
        <v>193</v>
      </c>
      <c r="B308" s="751"/>
      <c r="C308" s="751"/>
      <c r="D308" s="751"/>
      <c r="E308" s="751"/>
      <c r="F308" s="94" t="e">
        <f>SUM(F307+F30+F17)</f>
        <v>#REF!</v>
      </c>
      <c r="G308" s="94" t="e">
        <f>SUM(G307+G30+G17)</f>
        <v>#REF!</v>
      </c>
      <c r="H308" s="355" t="e">
        <f>SUM(H307+H30+H17)</f>
        <v>#REF!</v>
      </c>
      <c r="I308" s="112" t="e">
        <f>SUM(I307+I30+I17)</f>
        <v>#REF!</v>
      </c>
    </row>
    <row r="309" spans="1:9">
      <c r="A309" s="2"/>
    </row>
    <row r="310" spans="1:9">
      <c r="A310" s="2"/>
      <c r="I310" s="71"/>
    </row>
    <row r="311" spans="1:9">
      <c r="A311" s="2"/>
    </row>
  </sheetData>
  <mergeCells count="151">
    <mergeCell ref="A122:E122"/>
    <mergeCell ref="A118:E118"/>
    <mergeCell ref="A140:E140"/>
    <mergeCell ref="A143:E143"/>
    <mergeCell ref="A130:I130"/>
    <mergeCell ref="A150:I150"/>
    <mergeCell ref="A149:E149"/>
    <mergeCell ref="A147:I147"/>
    <mergeCell ref="A111:I111"/>
    <mergeCell ref="A115:E115"/>
    <mergeCell ref="A119:I119"/>
    <mergeCell ref="A116:E116"/>
    <mergeCell ref="A133:E133"/>
    <mergeCell ref="A134:E134"/>
    <mergeCell ref="A126:I126"/>
    <mergeCell ref="A129:E129"/>
    <mergeCell ref="A139:E139"/>
    <mergeCell ref="A123:I123"/>
    <mergeCell ref="A125:E125"/>
    <mergeCell ref="A135:I135"/>
    <mergeCell ref="A136:E136"/>
    <mergeCell ref="T275:X275"/>
    <mergeCell ref="A192:E192"/>
    <mergeCell ref="T274:X274"/>
    <mergeCell ref="A224:I224"/>
    <mergeCell ref="M118:Q118"/>
    <mergeCell ref="A263:E263"/>
    <mergeCell ref="A230:E230"/>
    <mergeCell ref="A223:E223"/>
    <mergeCell ref="A261:E261"/>
    <mergeCell ref="A173:E173"/>
    <mergeCell ref="A155:E155"/>
    <mergeCell ref="A159:E159"/>
    <mergeCell ref="A162:E162"/>
    <mergeCell ref="A166:I166"/>
    <mergeCell ref="A144:E144"/>
    <mergeCell ref="A156:E156"/>
    <mergeCell ref="A158:E158"/>
    <mergeCell ref="A146:E146"/>
    <mergeCell ref="A205:E205"/>
    <mergeCell ref="A203:E203"/>
    <mergeCell ref="A202:E202"/>
    <mergeCell ref="A194:E194"/>
    <mergeCell ref="A163:I163"/>
    <mergeCell ref="A180:E180"/>
    <mergeCell ref="K275:O275"/>
    <mergeCell ref="A218:E218"/>
    <mergeCell ref="A222:E222"/>
    <mergeCell ref="K274:O274"/>
    <mergeCell ref="A262:E262"/>
    <mergeCell ref="A235:E235"/>
    <mergeCell ref="A216:E216"/>
    <mergeCell ref="A215:E215"/>
    <mergeCell ref="A217:I217"/>
    <mergeCell ref="A231:I231"/>
    <mergeCell ref="A225:I225"/>
    <mergeCell ref="A227:E227"/>
    <mergeCell ref="A306:E306"/>
    <mergeCell ref="A287:E287"/>
    <mergeCell ref="A288:E288"/>
    <mergeCell ref="A305:E305"/>
    <mergeCell ref="A285:E285"/>
    <mergeCell ref="A286:E286"/>
    <mergeCell ref="A307:E307"/>
    <mergeCell ref="A264:F264"/>
    <mergeCell ref="A228:I228"/>
    <mergeCell ref="K150:O150"/>
    <mergeCell ref="T253:AB253"/>
    <mergeCell ref="K252:S252"/>
    <mergeCell ref="K253:S253"/>
    <mergeCell ref="T252:AB252"/>
    <mergeCell ref="K153:S153"/>
    <mergeCell ref="K154:O154"/>
    <mergeCell ref="A169:E169"/>
    <mergeCell ref="AC148:AG148"/>
    <mergeCell ref="A191:E191"/>
    <mergeCell ref="A188:I188"/>
    <mergeCell ref="A185:I185"/>
    <mergeCell ref="A184:E184"/>
    <mergeCell ref="A177:E177"/>
    <mergeCell ref="A174:E174"/>
    <mergeCell ref="A187:E187"/>
    <mergeCell ref="A165:E165"/>
    <mergeCell ref="A170:I170"/>
    <mergeCell ref="A178:I178"/>
    <mergeCell ref="A181:I181"/>
    <mergeCell ref="A204:I204"/>
    <mergeCell ref="A236:I236"/>
    <mergeCell ref="K170:O170"/>
    <mergeCell ref="A193:I193"/>
    <mergeCell ref="AL132:AT132"/>
    <mergeCell ref="AL133:AT133"/>
    <mergeCell ref="AL148:AP148"/>
    <mergeCell ref="AL149:AP149"/>
    <mergeCell ref="K132:S132"/>
    <mergeCell ref="AC132:AK132"/>
    <mergeCell ref="AC133:AK133"/>
    <mergeCell ref="AC149:AG149"/>
    <mergeCell ref="T148:X148"/>
    <mergeCell ref="K149:O149"/>
    <mergeCell ref="T132:AB132"/>
    <mergeCell ref="T133:AB133"/>
    <mergeCell ref="K133:S133"/>
    <mergeCell ref="A308:E308"/>
    <mergeCell ref="A3:I3"/>
    <mergeCell ref="A108:I108"/>
    <mergeCell ref="A30:E30"/>
    <mergeCell ref="A31:I31"/>
    <mergeCell ref="A32:I32"/>
    <mergeCell ref="A36:I36"/>
    <mergeCell ref="A38:E38"/>
    <mergeCell ref="A48:I48"/>
    <mergeCell ref="A94:E94"/>
    <mergeCell ref="A70:E70"/>
    <mergeCell ref="A79:E79"/>
    <mergeCell ref="A103:I103"/>
    <mergeCell ref="A107:E107"/>
    <mergeCell ref="A69:E69"/>
    <mergeCell ref="A80:I80"/>
    <mergeCell ref="A84:E84"/>
    <mergeCell ref="A92:I92"/>
    <mergeCell ref="A102:E102"/>
    <mergeCell ref="A98:I98"/>
    <mergeCell ref="I5:I6"/>
    <mergeCell ref="A7:I7"/>
    <mergeCell ref="A8:I8"/>
    <mergeCell ref="A9:I9"/>
    <mergeCell ref="A5:A6"/>
    <mergeCell ref="B5:B6"/>
    <mergeCell ref="C5:C6"/>
    <mergeCell ref="D5:D6"/>
    <mergeCell ref="E5:E6"/>
    <mergeCell ref="A20:I20"/>
    <mergeCell ref="A28:E28"/>
    <mergeCell ref="A29:E29"/>
    <mergeCell ref="A110:E110"/>
    <mergeCell ref="A16:E16"/>
    <mergeCell ref="A17:E17"/>
    <mergeCell ref="A18:I18"/>
    <mergeCell ref="A19:I19"/>
    <mergeCell ref="A97:E97"/>
    <mergeCell ref="A33:I33"/>
    <mergeCell ref="A35:E35"/>
    <mergeCell ref="A39:I39"/>
    <mergeCell ref="A42:E42"/>
    <mergeCell ref="A85:I85"/>
    <mergeCell ref="A91:E91"/>
    <mergeCell ref="A95:I95"/>
    <mergeCell ref="A15:E15"/>
    <mergeCell ref="A43:I43"/>
    <mergeCell ref="A47:E47"/>
  </mergeCell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>
  <dimension ref="A1:L21"/>
  <sheetViews>
    <sheetView workbookViewId="0">
      <selection activeCell="F18" sqref="F18"/>
    </sheetView>
  </sheetViews>
  <sheetFormatPr defaultRowHeight="12.75"/>
  <cols>
    <col min="3" max="3" width="16" customWidth="1"/>
    <col min="4" max="4" width="11.42578125" customWidth="1"/>
    <col min="5" max="5" width="12.85546875" customWidth="1"/>
    <col min="7" max="7" width="11.28515625" customWidth="1"/>
    <col min="8" max="8" width="13.85546875" customWidth="1"/>
    <col min="9" max="9" width="13.7109375" customWidth="1"/>
    <col min="10" max="10" width="12.7109375" customWidth="1"/>
    <col min="11" max="11" width="10" customWidth="1"/>
    <col min="12" max="12" width="15.7109375" customWidth="1"/>
  </cols>
  <sheetData>
    <row r="1" spans="1:12">
      <c r="A1" s="297"/>
      <c r="B1" s="298" t="s">
        <v>642</v>
      </c>
      <c r="C1" s="297"/>
      <c r="D1" s="297"/>
      <c r="E1" s="297"/>
      <c r="F1" s="299"/>
      <c r="G1" s="299"/>
      <c r="H1" s="299"/>
      <c r="I1" s="299"/>
      <c r="J1" s="299"/>
      <c r="K1" s="299"/>
      <c r="L1" s="299"/>
    </row>
    <row r="2" spans="1:12">
      <c r="A2" s="297"/>
      <c r="B2" s="297"/>
      <c r="C2" s="297"/>
      <c r="D2" s="297"/>
      <c r="E2" s="297"/>
      <c r="F2" s="299"/>
      <c r="G2" s="299"/>
      <c r="H2" s="299"/>
      <c r="I2" s="299"/>
      <c r="J2" s="299"/>
      <c r="K2" s="299"/>
      <c r="L2" s="299"/>
    </row>
    <row r="3" spans="1:12">
      <c r="A3" s="297" t="s">
        <v>643</v>
      </c>
      <c r="B3" s="399" t="s">
        <v>644</v>
      </c>
      <c r="C3" s="300" t="s">
        <v>645</v>
      </c>
      <c r="D3" s="300" t="s">
        <v>646</v>
      </c>
      <c r="E3" s="300" t="s">
        <v>647</v>
      </c>
      <c r="F3" s="301" t="s">
        <v>648</v>
      </c>
      <c r="G3" s="301" t="s">
        <v>649</v>
      </c>
      <c r="H3" s="301" t="s">
        <v>650</v>
      </c>
      <c r="I3" s="300" t="s">
        <v>651</v>
      </c>
      <c r="J3" s="300" t="s">
        <v>652</v>
      </c>
      <c r="K3" s="300" t="s">
        <v>653</v>
      </c>
      <c r="L3" s="300" t="s">
        <v>56</v>
      </c>
    </row>
    <row r="4" spans="1:12">
      <c r="A4" s="297">
        <v>5653</v>
      </c>
      <c r="B4" s="298">
        <f>'приходи по иѕворима'!B4</f>
        <v>311712</v>
      </c>
      <c r="C4" s="257"/>
      <c r="D4" s="312"/>
      <c r="E4" s="312"/>
      <c r="F4" s="301"/>
      <c r="G4" s="301"/>
      <c r="H4" s="301"/>
      <c r="I4" s="257">
        <f>'приходи по иѕворима'!I4</f>
        <v>41546765.859999992</v>
      </c>
      <c r="J4" s="319">
        <f>'приходи по иѕворима'!J4</f>
        <v>2439000</v>
      </c>
      <c r="K4" s="312"/>
      <c r="L4" s="257">
        <f>SUM(C4:K4)</f>
        <v>43985765.859999992</v>
      </c>
    </row>
    <row r="5" spans="1:12">
      <c r="A5" s="297">
        <v>5653</v>
      </c>
      <c r="B5" s="298">
        <v>311311</v>
      </c>
      <c r="C5" s="257"/>
      <c r="D5" s="312"/>
      <c r="E5" s="312"/>
      <c r="F5" s="301"/>
      <c r="G5" s="301"/>
      <c r="H5" s="301"/>
      <c r="I5" s="257">
        <f>'приходи по иѕворима'!I12</f>
        <v>4131252.3900003415</v>
      </c>
      <c r="J5" s="319"/>
      <c r="K5" s="312"/>
      <c r="L5" s="257">
        <f>SUM(C5:K5)</f>
        <v>4131252.3900003415</v>
      </c>
    </row>
    <row r="6" spans="1:12">
      <c r="A6" s="297">
        <v>5653</v>
      </c>
      <c r="B6" s="310">
        <f>'приходи по иѕворима'!B21</f>
        <v>711000</v>
      </c>
      <c r="C6" s="317">
        <f>'приходи по иѕворима'!C21</f>
        <v>315150000</v>
      </c>
      <c r="D6" s="300"/>
      <c r="E6" s="300"/>
      <c r="F6" s="301"/>
      <c r="G6" s="308"/>
      <c r="H6" s="308"/>
      <c r="I6" s="257"/>
      <c r="J6" s="307"/>
      <c r="K6" s="300"/>
      <c r="L6" s="257">
        <f t="shared" ref="L6:L20" si="0">SUM(C6:K6)</f>
        <v>315150000</v>
      </c>
    </row>
    <row r="7" spans="1:12">
      <c r="A7" s="299">
        <v>5653</v>
      </c>
      <c r="B7" s="311">
        <v>713000</v>
      </c>
      <c r="C7" s="317">
        <f>'приходи по иѕворима'!C27</f>
        <v>27800000</v>
      </c>
      <c r="D7" s="318"/>
      <c r="E7" s="318"/>
      <c r="F7" s="318"/>
      <c r="G7" s="318"/>
      <c r="H7" s="318"/>
      <c r="I7" s="318"/>
      <c r="J7" s="318"/>
      <c r="K7" s="318"/>
      <c r="L7" s="317">
        <f t="shared" si="0"/>
        <v>27800000</v>
      </c>
    </row>
    <row r="8" spans="1:12">
      <c r="A8" s="299">
        <v>5653</v>
      </c>
      <c r="B8" s="311">
        <v>714000</v>
      </c>
      <c r="C8" s="317">
        <f>'приходи по иѕворима'!C31</f>
        <v>72321019.150000006</v>
      </c>
      <c r="D8" s="318"/>
      <c r="E8" s="318"/>
      <c r="F8" s="318"/>
      <c r="G8" s="318"/>
      <c r="H8" s="318"/>
      <c r="I8" s="318"/>
      <c r="J8" s="318"/>
      <c r="K8" s="318"/>
      <c r="L8" s="317">
        <f t="shared" si="0"/>
        <v>72321019.150000006</v>
      </c>
    </row>
    <row r="9" spans="1:12">
      <c r="A9" s="299">
        <v>5653</v>
      </c>
      <c r="B9" s="311">
        <v>716000</v>
      </c>
      <c r="C9" s="317">
        <f>'приходи по иѕворима'!C38</f>
        <v>3000000</v>
      </c>
      <c r="D9" s="318"/>
      <c r="E9" s="318"/>
      <c r="F9" s="318"/>
      <c r="G9" s="318"/>
      <c r="H9" s="318"/>
      <c r="I9" s="318"/>
      <c r="J9" s="318"/>
      <c r="K9" s="318"/>
      <c r="L9" s="317">
        <f t="shared" si="0"/>
        <v>3000000</v>
      </c>
    </row>
    <row r="10" spans="1:12">
      <c r="A10" s="299">
        <v>5653</v>
      </c>
      <c r="B10" s="311">
        <v>732000</v>
      </c>
      <c r="C10" s="317"/>
      <c r="D10" s="318"/>
      <c r="E10" s="318"/>
      <c r="F10" s="317">
        <f>'приходи по иѕворима'!$F$41</f>
        <v>576000</v>
      </c>
      <c r="G10" s="317"/>
      <c r="H10" s="318"/>
      <c r="I10" s="318"/>
      <c r="J10" s="318"/>
      <c r="K10" s="318"/>
      <c r="L10" s="317">
        <f>SUM(C10:K10)</f>
        <v>576000</v>
      </c>
    </row>
    <row r="11" spans="1:12">
      <c r="A11" s="297">
        <v>5653</v>
      </c>
      <c r="B11" s="298">
        <v>733000</v>
      </c>
      <c r="C11" s="317">
        <f>'приходи по иѕворима'!C42</f>
        <v>23463193</v>
      </c>
      <c r="D11" s="312"/>
      <c r="E11" s="312"/>
      <c r="F11" s="495"/>
      <c r="G11" s="491">
        <f>'приходи по иѕворима'!G42</f>
        <v>12275540.1</v>
      </c>
      <c r="H11" s="257"/>
      <c r="I11" s="307"/>
      <c r="J11" s="307"/>
      <c r="K11" s="312"/>
      <c r="L11" s="257">
        <f t="shared" si="0"/>
        <v>35738733.100000001</v>
      </c>
    </row>
    <row r="12" spans="1:12">
      <c r="A12" s="299">
        <v>5653</v>
      </c>
      <c r="B12" s="311">
        <v>741000</v>
      </c>
      <c r="C12" s="317">
        <f>'приходи по иѕворима'!C47</f>
        <v>498255583.51999998</v>
      </c>
      <c r="D12" s="317"/>
      <c r="E12" s="317"/>
      <c r="F12" s="317"/>
      <c r="G12" s="317"/>
      <c r="H12" s="317"/>
      <c r="I12" s="317"/>
      <c r="J12" s="317"/>
      <c r="K12" s="317"/>
      <c r="L12" s="317">
        <f t="shared" si="0"/>
        <v>498255583.51999998</v>
      </c>
    </row>
    <row r="13" spans="1:12">
      <c r="A13" s="299">
        <v>5653</v>
      </c>
      <c r="B13" s="311">
        <v>742000</v>
      </c>
      <c r="C13" s="317">
        <f>'приходи по иѕворима'!C53</f>
        <v>2000000</v>
      </c>
      <c r="D13" s="317">
        <f>'приходи по иѕворима'!D53</f>
        <v>10448000</v>
      </c>
      <c r="E13" s="317"/>
      <c r="F13" s="317"/>
      <c r="G13" s="317"/>
      <c r="H13" s="317"/>
      <c r="I13" s="317"/>
      <c r="J13" s="317">
        <f>'приходи по иѕворима'!J53</f>
        <v>0</v>
      </c>
      <c r="K13" s="317">
        <f>'приходи по иѕворима'!K53</f>
        <v>1800000</v>
      </c>
      <c r="L13" s="317">
        <f t="shared" si="0"/>
        <v>14248000</v>
      </c>
    </row>
    <row r="14" spans="1:12">
      <c r="A14" s="299">
        <v>5653</v>
      </c>
      <c r="B14" s="19">
        <v>743000</v>
      </c>
      <c r="C14" s="317">
        <f>'приходи по иѕворима'!C67</f>
        <v>3900000</v>
      </c>
      <c r="D14" s="318"/>
      <c r="E14" s="318"/>
      <c r="F14" s="317"/>
      <c r="G14" s="317"/>
      <c r="H14" s="318"/>
      <c r="I14" s="318"/>
      <c r="J14" s="318"/>
      <c r="K14" s="318"/>
      <c r="L14" s="317">
        <f t="shared" si="0"/>
        <v>3900000</v>
      </c>
    </row>
    <row r="15" spans="1:12">
      <c r="A15" s="297">
        <v>5653</v>
      </c>
      <c r="B15" s="298">
        <v>744000</v>
      </c>
      <c r="C15" s="317">
        <f>'приходи по иѕворима'!C70</f>
        <v>82183032.629999995</v>
      </c>
      <c r="D15" s="312"/>
      <c r="E15" s="312"/>
      <c r="F15" s="495"/>
      <c r="G15" s="495"/>
      <c r="H15" s="312">
        <f>'приходи по иѕворима'!H70</f>
        <v>175316967.37</v>
      </c>
      <c r="I15" s="318"/>
      <c r="J15" s="318"/>
      <c r="K15" s="312"/>
      <c r="L15" s="257">
        <f t="shared" si="0"/>
        <v>257500000</v>
      </c>
    </row>
    <row r="16" spans="1:12">
      <c r="A16" s="297">
        <v>5653</v>
      </c>
      <c r="B16" s="316">
        <v>745000</v>
      </c>
      <c r="C16" s="317">
        <f>'приходи по иѕворима'!C76</f>
        <v>476000</v>
      </c>
      <c r="D16" s="318"/>
      <c r="E16" s="318"/>
      <c r="F16" s="317"/>
      <c r="G16" s="317">
        <f>'приходи по иѕворима'!G76</f>
        <v>501498</v>
      </c>
      <c r="H16" s="318"/>
      <c r="I16" s="318"/>
      <c r="J16" s="318"/>
      <c r="K16" s="318"/>
      <c r="L16" s="403">
        <f t="shared" si="0"/>
        <v>977498</v>
      </c>
    </row>
    <row r="17" spans="1:12">
      <c r="A17" s="297">
        <v>5653</v>
      </c>
      <c r="B17" s="298">
        <v>771000</v>
      </c>
      <c r="C17" s="321"/>
      <c r="D17" s="318"/>
      <c r="E17" s="257">
        <f>'приходи по иѕворима'!$E$80</f>
        <v>4140000</v>
      </c>
      <c r="F17" s="318"/>
      <c r="G17" s="318"/>
      <c r="H17" s="318"/>
      <c r="I17" s="318"/>
      <c r="J17" s="299"/>
      <c r="K17" s="318"/>
      <c r="L17" s="320">
        <f t="shared" si="0"/>
        <v>4140000</v>
      </c>
    </row>
    <row r="18" spans="1:12">
      <c r="A18" s="297">
        <v>5653</v>
      </c>
      <c r="B18" s="310">
        <v>811000</v>
      </c>
      <c r="C18" s="317">
        <f>'приходи по иѕворима'!C86</f>
        <v>4500000</v>
      </c>
      <c r="D18" s="318"/>
      <c r="E18" s="318"/>
      <c r="F18" s="318"/>
      <c r="G18" s="318"/>
      <c r="H18" s="318"/>
      <c r="I18" s="318"/>
      <c r="J18" s="318"/>
      <c r="K18" s="318"/>
      <c r="L18" s="320">
        <f t="shared" si="0"/>
        <v>4500000</v>
      </c>
    </row>
    <row r="19" spans="1:12">
      <c r="A19" s="297">
        <v>5653</v>
      </c>
      <c r="B19" s="310">
        <v>812000</v>
      </c>
      <c r="C19" s="317">
        <v>150000</v>
      </c>
      <c r="D19" s="318"/>
      <c r="E19" s="318"/>
      <c r="F19" s="318"/>
      <c r="G19" s="318"/>
      <c r="H19" s="318"/>
      <c r="I19" s="318"/>
      <c r="J19" s="318"/>
      <c r="K19" s="318"/>
      <c r="L19" s="320">
        <f>SUM(C19:K19)</f>
        <v>150000</v>
      </c>
    </row>
    <row r="20" spans="1:12">
      <c r="A20" s="297">
        <v>5653</v>
      </c>
      <c r="B20" s="311">
        <v>823000</v>
      </c>
      <c r="C20" s="317">
        <f>'приходи по иѕворима'!C92</f>
        <v>0</v>
      </c>
      <c r="D20" s="317">
        <f>'приходи по иѕворима'!D92</f>
        <v>400000</v>
      </c>
      <c r="E20" s="317"/>
      <c r="F20" s="317"/>
      <c r="G20" s="317"/>
      <c r="H20" s="317"/>
      <c r="I20" s="317"/>
      <c r="J20" s="317"/>
      <c r="K20" s="317"/>
      <c r="L20" s="317">
        <f t="shared" si="0"/>
        <v>400000</v>
      </c>
    </row>
    <row r="21" spans="1:12">
      <c r="A21" s="311"/>
      <c r="B21" s="311"/>
      <c r="C21" s="317">
        <f>SUM(C4:C20)</f>
        <v>1033198828.3</v>
      </c>
      <c r="D21" s="317">
        <f t="shared" ref="D21:K21" si="1">SUM(D4:D20)</f>
        <v>10848000</v>
      </c>
      <c r="E21" s="317">
        <f t="shared" si="1"/>
        <v>4140000</v>
      </c>
      <c r="F21" s="317">
        <f t="shared" si="1"/>
        <v>576000</v>
      </c>
      <c r="G21" s="317">
        <f t="shared" si="1"/>
        <v>12777038.1</v>
      </c>
      <c r="H21" s="317">
        <f t="shared" si="1"/>
        <v>175316967.37</v>
      </c>
      <c r="I21" s="317">
        <f t="shared" si="1"/>
        <v>45678018.250000335</v>
      </c>
      <c r="J21" s="317">
        <f t="shared" si="1"/>
        <v>2439000</v>
      </c>
      <c r="K21" s="317">
        <f t="shared" si="1"/>
        <v>1800000</v>
      </c>
      <c r="L21" s="317">
        <f>SUM(L4:L20)</f>
        <v>1286773852.0200005</v>
      </c>
    </row>
  </sheetData>
  <pageMargins left="0.7" right="0.7" top="0.75" bottom="0.75" header="0.3" footer="0.3"/>
  <ignoredErrors>
    <ignoredError sqref="L19" formulaRange="1"/>
  </ignoredErrors>
</worksheet>
</file>

<file path=xl/worksheets/sheet12.xml><?xml version="1.0" encoding="utf-8"?>
<worksheet xmlns="http://schemas.openxmlformats.org/spreadsheetml/2006/main" xmlns:r="http://schemas.openxmlformats.org/officeDocument/2006/relationships">
  <dimension ref="A2:R265"/>
  <sheetViews>
    <sheetView topLeftCell="B212" workbookViewId="0">
      <selection activeCell="M254" sqref="M254"/>
    </sheetView>
  </sheetViews>
  <sheetFormatPr defaultRowHeight="12.75"/>
  <cols>
    <col min="1" max="1" width="3.28515625" customWidth="1"/>
    <col min="2" max="2" width="5" customWidth="1"/>
    <col min="3" max="3" width="4.5703125" customWidth="1"/>
    <col min="4" max="4" width="4.140625" customWidth="1"/>
    <col min="5" max="5" width="15" customWidth="1"/>
    <col min="6" max="6" width="12.5703125" customWidth="1"/>
    <col min="7" max="7" width="11.85546875" customWidth="1"/>
    <col min="9" max="9" width="13.7109375" customWidth="1"/>
    <col min="10" max="10" width="12.7109375" customWidth="1"/>
    <col min="11" max="11" width="11" customWidth="1"/>
    <col min="12" max="12" width="11.42578125" customWidth="1"/>
    <col min="13" max="13" width="12.42578125" customWidth="1"/>
    <col min="14" max="14" width="15.28515625" customWidth="1"/>
    <col min="15" max="15" width="19.28515625" customWidth="1"/>
    <col min="16" max="18" width="13.85546875" bestFit="1" customWidth="1"/>
  </cols>
  <sheetData>
    <row r="2" spans="1:15">
      <c r="B2" s="375"/>
      <c r="C2" s="376" t="s">
        <v>734</v>
      </c>
      <c r="D2" s="375"/>
      <c r="E2" s="299"/>
      <c r="F2" s="299"/>
      <c r="G2" s="299"/>
      <c r="H2" s="238"/>
      <c r="I2" s="238"/>
      <c r="J2" s="238"/>
      <c r="K2" s="238"/>
      <c r="L2" s="238"/>
      <c r="M2" s="238"/>
      <c r="N2" s="238"/>
    </row>
    <row r="3" spans="1:15">
      <c r="B3" s="375"/>
      <c r="C3" s="375"/>
      <c r="D3" s="375"/>
      <c r="E3" s="299"/>
      <c r="F3" s="299"/>
      <c r="G3" s="299"/>
      <c r="H3" s="238"/>
      <c r="I3" s="238"/>
      <c r="J3" s="238"/>
      <c r="K3" s="238"/>
      <c r="L3" s="238"/>
      <c r="M3" s="238"/>
      <c r="N3" s="238"/>
    </row>
    <row r="4" spans="1:15">
      <c r="B4" s="375" t="s">
        <v>643</v>
      </c>
      <c r="C4" s="375" t="s">
        <v>735</v>
      </c>
      <c r="D4" s="375" t="s">
        <v>644</v>
      </c>
      <c r="E4" s="377" t="s">
        <v>645</v>
      </c>
      <c r="F4" s="377" t="s">
        <v>647</v>
      </c>
      <c r="G4" s="377" t="s">
        <v>646</v>
      </c>
      <c r="H4" s="378" t="s">
        <v>648</v>
      </c>
      <c r="I4" s="378" t="s">
        <v>649</v>
      </c>
      <c r="J4" s="378" t="s">
        <v>650</v>
      </c>
      <c r="K4" s="378" t="s">
        <v>651</v>
      </c>
      <c r="L4" s="378" t="s">
        <v>652</v>
      </c>
      <c r="M4" s="378" t="s">
        <v>653</v>
      </c>
      <c r="N4" s="494" t="s">
        <v>56</v>
      </c>
    </row>
    <row r="5" spans="1:15">
      <c r="B5" s="375"/>
      <c r="C5" s="375"/>
      <c r="D5" s="375"/>
      <c r="E5" s="375"/>
      <c r="F5" s="375"/>
      <c r="G5" s="375"/>
      <c r="H5" s="238"/>
      <c r="I5" s="238"/>
      <c r="J5" s="238"/>
      <c r="K5" s="238"/>
      <c r="L5" s="238"/>
      <c r="M5" s="238"/>
      <c r="N5" s="238"/>
    </row>
    <row r="6" spans="1:15">
      <c r="B6" s="375" t="s">
        <v>184</v>
      </c>
      <c r="C6" s="375"/>
      <c r="D6" s="375"/>
      <c r="E6" s="379"/>
      <c r="F6" s="375"/>
      <c r="G6" s="380"/>
      <c r="H6" s="238"/>
      <c r="I6" s="238"/>
      <c r="J6" s="238"/>
      <c r="K6" s="238"/>
      <c r="L6" s="238"/>
      <c r="M6" s="238"/>
      <c r="N6" s="238"/>
    </row>
    <row r="7" spans="1:15">
      <c r="B7" s="375">
        <v>9817</v>
      </c>
      <c r="C7" s="375">
        <v>110</v>
      </c>
      <c r="D7" s="90">
        <v>411</v>
      </c>
      <c r="E7" s="91">
        <f>'plan rashoda po funkcijama'!F10</f>
        <v>1150000</v>
      </c>
      <c r="F7" s="299"/>
      <c r="G7" s="382"/>
      <c r="H7" s="238"/>
      <c r="I7" s="238"/>
      <c r="J7" s="238"/>
      <c r="K7" s="238"/>
      <c r="L7" s="238"/>
      <c r="M7" s="238"/>
      <c r="N7" s="318">
        <f t="shared" ref="N7:N89" si="0">SUM(E7:M7)</f>
        <v>1150000</v>
      </c>
    </row>
    <row r="8" spans="1:15">
      <c r="B8" s="375">
        <v>9817</v>
      </c>
      <c r="C8" s="375">
        <v>110</v>
      </c>
      <c r="D8" s="90">
        <v>412</v>
      </c>
      <c r="E8" s="91">
        <f>'plan rashoda po funkcijama'!F11</f>
        <v>210000</v>
      </c>
      <c r="F8" s="299"/>
      <c r="G8" s="382"/>
      <c r="H8" s="238"/>
      <c r="I8" s="238"/>
      <c r="J8" s="238"/>
      <c r="K8" s="238"/>
      <c r="L8" s="238"/>
      <c r="M8" s="238"/>
      <c r="N8" s="318">
        <f t="shared" si="0"/>
        <v>210000</v>
      </c>
    </row>
    <row r="9" spans="1:15">
      <c r="B9" s="375">
        <v>9817</v>
      </c>
      <c r="C9" s="375">
        <v>110</v>
      </c>
      <c r="D9" s="90">
        <v>413</v>
      </c>
      <c r="E9" s="91">
        <f>'plan rashoda po funkcijama'!F12</f>
        <v>9000</v>
      </c>
      <c r="F9" s="299"/>
      <c r="G9" s="382"/>
      <c r="H9" s="238"/>
      <c r="I9" s="238"/>
      <c r="J9" s="238"/>
      <c r="K9" s="238"/>
      <c r="L9" s="238"/>
      <c r="M9" s="238"/>
      <c r="N9" s="318">
        <f t="shared" si="0"/>
        <v>9000</v>
      </c>
    </row>
    <row r="10" spans="1:15">
      <c r="B10" s="375">
        <v>9817</v>
      </c>
      <c r="C10" s="375">
        <v>110</v>
      </c>
      <c r="D10" s="90">
        <v>422</v>
      </c>
      <c r="E10" s="91">
        <f>'plan rashoda po funkcijama'!F13</f>
        <v>301000</v>
      </c>
      <c r="F10" s="299"/>
      <c r="G10" s="382"/>
      <c r="H10" s="238"/>
      <c r="I10" s="238"/>
      <c r="J10" s="238"/>
      <c r="K10" s="238"/>
      <c r="L10" s="238"/>
      <c r="M10" s="238"/>
      <c r="N10" s="318">
        <f t="shared" si="0"/>
        <v>301000</v>
      </c>
    </row>
    <row r="11" spans="1:15">
      <c r="B11" s="375">
        <v>9817</v>
      </c>
      <c r="C11" s="375">
        <v>110</v>
      </c>
      <c r="D11" s="90">
        <v>423</v>
      </c>
      <c r="E11" s="91">
        <f>'plan rashoda po funkcijama'!F14</f>
        <v>4403500</v>
      </c>
      <c r="F11" s="299"/>
      <c r="G11" s="382"/>
      <c r="H11" s="238"/>
      <c r="I11" s="238"/>
      <c r="J11" s="238"/>
      <c r="K11" s="238"/>
      <c r="L11" s="238"/>
      <c r="M11" s="238"/>
      <c r="N11" s="318">
        <f t="shared" si="0"/>
        <v>4403500</v>
      </c>
      <c r="O11" s="28"/>
    </row>
    <row r="12" spans="1:15">
      <c r="A12" s="28">
        <f>SUM(E7:E11)</f>
        <v>6073500</v>
      </c>
      <c r="B12" s="375" t="s">
        <v>114</v>
      </c>
      <c r="C12" s="375"/>
      <c r="D12" s="375"/>
      <c r="E12" s="299"/>
      <c r="F12" s="299"/>
      <c r="G12" s="318"/>
      <c r="H12" s="238"/>
      <c r="I12" s="238"/>
      <c r="J12" s="238"/>
      <c r="K12" s="238"/>
      <c r="L12" s="238"/>
      <c r="M12" s="238"/>
      <c r="N12" s="318">
        <f t="shared" si="0"/>
        <v>0</v>
      </c>
    </row>
    <row r="13" spans="1:15">
      <c r="B13" s="375">
        <v>9817</v>
      </c>
      <c r="C13" s="375">
        <v>110</v>
      </c>
      <c r="D13" s="90">
        <v>411</v>
      </c>
      <c r="E13" s="382">
        <f>'plan rashoda po funkcijama'!F21</f>
        <v>8500000</v>
      </c>
      <c r="F13" s="299"/>
      <c r="G13" s="299"/>
      <c r="H13" s="238"/>
      <c r="I13" s="238"/>
      <c r="J13" s="238"/>
      <c r="K13" s="238"/>
      <c r="L13" s="238"/>
      <c r="M13" s="238"/>
      <c r="N13" s="318">
        <f t="shared" si="0"/>
        <v>8500000</v>
      </c>
    </row>
    <row r="14" spans="1:15">
      <c r="B14" s="375">
        <v>9817</v>
      </c>
      <c r="C14" s="375">
        <v>110</v>
      </c>
      <c r="D14" s="90">
        <v>412</v>
      </c>
      <c r="E14" s="382">
        <f>'plan rashoda po funkcijama'!F22</f>
        <v>1521500</v>
      </c>
      <c r="F14" s="299"/>
      <c r="G14" s="299"/>
      <c r="H14" s="238"/>
      <c r="I14" s="238"/>
      <c r="J14" s="238"/>
      <c r="K14" s="238"/>
      <c r="L14" s="238"/>
      <c r="M14" s="238"/>
      <c r="N14" s="318">
        <f t="shared" si="0"/>
        <v>1521500</v>
      </c>
    </row>
    <row r="15" spans="1:15">
      <c r="B15" s="375">
        <v>9817</v>
      </c>
      <c r="C15" s="375">
        <v>110</v>
      </c>
      <c r="D15" s="90">
        <v>413</v>
      </c>
      <c r="E15" s="382">
        <f>'plan rashoda po funkcijama'!F23</f>
        <v>54000</v>
      </c>
      <c r="F15" s="299"/>
      <c r="G15" s="299"/>
      <c r="H15" s="238"/>
      <c r="I15" s="238"/>
      <c r="J15" s="238"/>
      <c r="K15" s="238"/>
      <c r="L15" s="238"/>
      <c r="M15" s="238"/>
      <c r="N15" s="318">
        <f t="shared" si="0"/>
        <v>54000</v>
      </c>
    </row>
    <row r="16" spans="1:15">
      <c r="B16" s="375">
        <v>9817</v>
      </c>
      <c r="C16" s="375">
        <v>110</v>
      </c>
      <c r="D16" s="90">
        <v>414</v>
      </c>
      <c r="E16" s="382">
        <f>'plan rashoda po funkcijama'!F24</f>
        <v>100000</v>
      </c>
      <c r="F16" s="299"/>
      <c r="G16" s="299"/>
      <c r="H16" s="238"/>
      <c r="I16" s="238"/>
      <c r="J16" s="238"/>
      <c r="K16" s="238"/>
      <c r="L16" s="238"/>
      <c r="M16" s="238"/>
      <c r="N16" s="318">
        <f t="shared" si="0"/>
        <v>100000</v>
      </c>
    </row>
    <row r="17" spans="1:15">
      <c r="B17" s="375">
        <v>9817</v>
      </c>
      <c r="C17" s="375">
        <v>110</v>
      </c>
      <c r="D17" s="90">
        <v>415</v>
      </c>
      <c r="E17" s="382">
        <f>'plan rashoda po funkcijama'!F25</f>
        <v>180000</v>
      </c>
      <c r="F17" s="299"/>
      <c r="G17" s="299"/>
      <c r="H17" s="238"/>
      <c r="I17" s="238"/>
      <c r="J17" s="238"/>
      <c r="K17" s="238"/>
      <c r="L17" s="238"/>
      <c r="M17" s="238"/>
      <c r="N17" s="318">
        <f t="shared" si="0"/>
        <v>180000</v>
      </c>
    </row>
    <row r="18" spans="1:15">
      <c r="B18" s="299">
        <v>9817</v>
      </c>
      <c r="C18" s="299">
        <v>110</v>
      </c>
      <c r="D18" s="90">
        <v>422</v>
      </c>
      <c r="E18" s="382">
        <f>'plan rashoda po funkcijama'!F26</f>
        <v>350000</v>
      </c>
      <c r="F18" s="299"/>
      <c r="G18" s="299"/>
      <c r="H18" s="238"/>
      <c r="I18" s="238"/>
      <c r="J18" s="238"/>
      <c r="K18" s="238"/>
      <c r="L18" s="238"/>
      <c r="M18" s="238"/>
      <c r="N18" s="318">
        <f t="shared" si="0"/>
        <v>350000</v>
      </c>
    </row>
    <row r="19" spans="1:15">
      <c r="B19" s="299">
        <v>9817</v>
      </c>
      <c r="C19" s="299">
        <v>110</v>
      </c>
      <c r="D19" s="90">
        <v>423</v>
      </c>
      <c r="E19" s="383">
        <f>'plan rashoda po funkcijama'!F27</f>
        <v>1135000</v>
      </c>
      <c r="F19" s="299"/>
      <c r="G19" s="299"/>
      <c r="H19" s="318"/>
      <c r="I19" s="238"/>
      <c r="J19" s="318"/>
      <c r="K19" s="318"/>
      <c r="L19" s="318"/>
      <c r="M19" s="318"/>
      <c r="N19" s="318">
        <f t="shared" si="0"/>
        <v>1135000</v>
      </c>
      <c r="O19" s="28"/>
    </row>
    <row r="20" spans="1:15">
      <c r="A20" s="28">
        <f>SUM(E13:E19)</f>
        <v>11840500</v>
      </c>
      <c r="B20" s="299"/>
      <c r="C20" s="299"/>
      <c r="D20" s="381"/>
      <c r="E20" s="382"/>
      <c r="F20" s="318"/>
      <c r="G20" s="299"/>
      <c r="H20" s="238"/>
      <c r="I20" s="238"/>
      <c r="J20" s="238"/>
      <c r="K20" s="238"/>
      <c r="L20" s="238"/>
      <c r="M20" s="238"/>
      <c r="N20" s="318">
        <f t="shared" si="0"/>
        <v>0</v>
      </c>
    </row>
    <row r="21" spans="1:15">
      <c r="B21" s="783" t="s">
        <v>128</v>
      </c>
      <c r="C21" s="783"/>
      <c r="D21" s="783"/>
      <c r="E21" s="384"/>
      <c r="F21" s="384"/>
      <c r="G21" s="384"/>
      <c r="H21" s="238"/>
      <c r="I21" s="238"/>
      <c r="J21" s="238"/>
      <c r="K21" s="238"/>
      <c r="L21" s="238"/>
      <c r="M21" s="238"/>
      <c r="N21" s="318">
        <f t="shared" si="0"/>
        <v>0</v>
      </c>
    </row>
    <row r="22" spans="1:15">
      <c r="B22" s="299">
        <v>5563</v>
      </c>
      <c r="C22" s="387" t="str">
        <f>'plan rashoda po funkcijama'!C34</f>
        <v>13/0</v>
      </c>
      <c r="D22" s="387">
        <f>'plan rashoda po funkcijama'!D34</f>
        <v>472</v>
      </c>
      <c r="E22" s="318">
        <f>'plan rashoda po funkcijama'!$F$34</f>
        <v>40000</v>
      </c>
      <c r="F22" s="384"/>
      <c r="G22" s="384"/>
      <c r="H22" s="238"/>
      <c r="I22" s="238"/>
      <c r="J22" s="238"/>
      <c r="K22" s="238"/>
      <c r="L22" s="238"/>
      <c r="M22" s="238"/>
      <c r="N22" s="318">
        <f t="shared" si="0"/>
        <v>40000</v>
      </c>
    </row>
    <row r="23" spans="1:15">
      <c r="B23" s="299"/>
      <c r="C23" s="387"/>
      <c r="D23" s="387"/>
      <c r="E23" s="318"/>
      <c r="F23" s="384"/>
      <c r="G23" s="384"/>
      <c r="H23" s="238"/>
      <c r="I23" s="238"/>
      <c r="J23" s="238"/>
      <c r="K23" s="238"/>
      <c r="L23" s="238"/>
      <c r="M23" s="238"/>
      <c r="N23" s="318"/>
    </row>
    <row r="24" spans="1:15">
      <c r="B24" s="299">
        <v>5653</v>
      </c>
      <c r="C24" s="309" t="s">
        <v>200</v>
      </c>
      <c r="D24" s="299">
        <v>472</v>
      </c>
      <c r="E24" s="318">
        <f>'plan rashoda po funkcijama'!$F$37</f>
        <v>10125000</v>
      </c>
      <c r="F24" s="318"/>
      <c r="G24" s="299"/>
      <c r="H24" s="238"/>
      <c r="I24" s="238"/>
      <c r="J24" s="238"/>
      <c r="K24" s="238"/>
      <c r="L24" s="238"/>
      <c r="M24" s="238"/>
      <c r="N24" s="318">
        <f t="shared" si="0"/>
        <v>10125000</v>
      </c>
    </row>
    <row r="25" spans="1:15">
      <c r="B25" s="299"/>
      <c r="C25" s="309"/>
      <c r="D25" s="299"/>
      <c r="E25" s="318"/>
      <c r="F25" s="318"/>
      <c r="G25" s="299"/>
      <c r="H25" s="238"/>
      <c r="I25" s="238"/>
      <c r="J25" s="238"/>
      <c r="K25" s="238"/>
      <c r="L25" s="238"/>
      <c r="M25" s="238"/>
      <c r="N25" s="318"/>
    </row>
    <row r="26" spans="1:15">
      <c r="B26" s="299">
        <v>5653</v>
      </c>
      <c r="C26" s="387" t="s">
        <v>736</v>
      </c>
      <c r="D26" s="299">
        <v>472</v>
      </c>
      <c r="E26" s="318">
        <v>750000</v>
      </c>
      <c r="F26" s="318"/>
      <c r="G26" s="299"/>
      <c r="H26" s="238"/>
      <c r="I26" s="318">
        <v>25000</v>
      </c>
      <c r="K26" s="238"/>
      <c r="L26" s="318">
        <v>2439000</v>
      </c>
      <c r="M26" s="238"/>
      <c r="N26" s="318">
        <f>SUM(E26:M26)</f>
        <v>3214000</v>
      </c>
    </row>
    <row r="27" spans="1:15">
      <c r="B27" s="299"/>
      <c r="C27" s="387" t="s">
        <v>736</v>
      </c>
      <c r="D27" s="299">
        <v>472</v>
      </c>
      <c r="E27" s="318" t="e">
        <f>'plan rashoda po funkcijama'!$F$41</f>
        <v>#REF!</v>
      </c>
      <c r="F27" s="318"/>
      <c r="G27" s="299"/>
      <c r="H27" s="238"/>
      <c r="I27" s="318">
        <v>2475000</v>
      </c>
      <c r="J27" s="318">
        <v>500000</v>
      </c>
      <c r="K27" s="238"/>
      <c r="L27" s="318"/>
      <c r="M27" s="238"/>
      <c r="N27" s="318" t="e">
        <f>SUM(E27:M27)</f>
        <v>#REF!</v>
      </c>
      <c r="O27" s="28"/>
    </row>
    <row r="28" spans="1:15">
      <c r="B28" s="299"/>
      <c r="C28" s="387"/>
      <c r="D28" s="299"/>
      <c r="E28" s="318"/>
      <c r="F28" s="318"/>
      <c r="G28" s="299"/>
      <c r="H28" s="238"/>
      <c r="I28" s="318"/>
      <c r="J28" s="318"/>
      <c r="K28" s="238"/>
      <c r="L28" s="318"/>
      <c r="M28" s="238"/>
      <c r="N28" s="318"/>
      <c r="O28" s="28"/>
    </row>
    <row r="29" spans="1:15">
      <c r="B29" s="299">
        <v>5653</v>
      </c>
      <c r="C29" s="387" t="s">
        <v>903</v>
      </c>
      <c r="D29" s="299">
        <v>411</v>
      </c>
      <c r="E29" s="318"/>
      <c r="F29" s="318"/>
      <c r="G29" s="299"/>
      <c r="H29" s="318" t="e">
        <f>'plan rashoda po funkcijama'!H44</f>
        <v>#REF!</v>
      </c>
      <c r="I29" s="318"/>
      <c r="J29" s="318"/>
      <c r="K29" s="238"/>
      <c r="L29" s="318"/>
      <c r="M29" s="238"/>
      <c r="N29" s="318" t="e">
        <f>SUM(E29:M29)</f>
        <v>#REF!</v>
      </c>
      <c r="O29" s="28"/>
    </row>
    <row r="30" spans="1:15">
      <c r="B30" s="299">
        <v>5653</v>
      </c>
      <c r="C30" s="387" t="s">
        <v>903</v>
      </c>
      <c r="D30" s="299">
        <v>412</v>
      </c>
      <c r="E30" s="318"/>
      <c r="F30" s="318"/>
      <c r="G30" s="299"/>
      <c r="H30" s="318" t="e">
        <f>'plan rashoda po funkcijama'!H45</f>
        <v>#REF!</v>
      </c>
      <c r="I30" s="318"/>
      <c r="J30" s="318"/>
      <c r="K30" s="238"/>
      <c r="L30" s="318"/>
      <c r="M30" s="238"/>
      <c r="N30" s="318" t="e">
        <f>SUM(E30:M30)</f>
        <v>#REF!</v>
      </c>
      <c r="O30" s="28"/>
    </row>
    <row r="31" spans="1:15">
      <c r="B31" s="299">
        <v>5653</v>
      </c>
      <c r="C31" s="387" t="s">
        <v>903</v>
      </c>
      <c r="D31" s="299">
        <v>423</v>
      </c>
      <c r="E31" s="318"/>
      <c r="F31" s="318"/>
      <c r="G31" s="299"/>
      <c r="H31" s="318">
        <f>'plan rashoda po funkcijama'!H46</f>
        <v>432000</v>
      </c>
      <c r="I31" s="318"/>
      <c r="J31" s="318"/>
      <c r="K31" s="238"/>
      <c r="L31" s="318"/>
      <c r="M31" s="238"/>
      <c r="N31" s="318">
        <f>SUM(E31:M31)</f>
        <v>432000</v>
      </c>
      <c r="O31" s="28"/>
    </row>
    <row r="32" spans="1:15">
      <c r="B32" s="299"/>
      <c r="C32" s="387"/>
      <c r="D32" s="299"/>
      <c r="E32" s="318"/>
      <c r="F32" s="318"/>
      <c r="G32" s="299"/>
      <c r="H32" s="238"/>
      <c r="I32" s="318"/>
      <c r="J32" s="318"/>
      <c r="K32" s="238"/>
      <c r="L32" s="318"/>
      <c r="M32" s="238"/>
      <c r="N32" s="318"/>
      <c r="O32" s="28"/>
    </row>
    <row r="33" spans="2:14">
      <c r="B33" s="299">
        <v>5653</v>
      </c>
      <c r="C33" s="299">
        <v>130</v>
      </c>
      <c r="D33" s="90">
        <v>411</v>
      </c>
      <c r="E33" s="318">
        <f>'plan rashoda po funkcijama'!F49</f>
        <v>41240000</v>
      </c>
      <c r="F33" s="318"/>
      <c r="G33" s="299"/>
      <c r="H33" s="318"/>
      <c r="I33" s="238"/>
      <c r="J33" s="238"/>
      <c r="K33" s="238"/>
      <c r="L33" s="238"/>
      <c r="M33" s="238"/>
      <c r="N33" s="318">
        <f t="shared" si="0"/>
        <v>41240000</v>
      </c>
    </row>
    <row r="34" spans="2:14">
      <c r="B34" s="299">
        <v>5653</v>
      </c>
      <c r="C34" s="299">
        <v>130</v>
      </c>
      <c r="D34" s="90">
        <v>412</v>
      </c>
      <c r="E34" s="318">
        <f>'plan rashoda po funkcijama'!F50</f>
        <v>7400000</v>
      </c>
      <c r="F34" s="318"/>
      <c r="G34" s="299"/>
      <c r="H34" s="318"/>
      <c r="I34" s="238"/>
      <c r="J34" s="238"/>
      <c r="K34" s="238"/>
      <c r="L34" s="238"/>
      <c r="M34" s="238"/>
      <c r="N34" s="318">
        <f t="shared" si="0"/>
        <v>7400000</v>
      </c>
    </row>
    <row r="35" spans="2:14">
      <c r="B35" s="299">
        <v>5653</v>
      </c>
      <c r="C35" s="299">
        <v>130</v>
      </c>
      <c r="D35" s="90">
        <v>413</v>
      </c>
      <c r="E35" s="318">
        <f>'plan rashoda po funkcijama'!F51</f>
        <v>400000</v>
      </c>
      <c r="F35" s="318"/>
      <c r="G35" s="299"/>
      <c r="H35" s="318"/>
      <c r="I35" s="238"/>
      <c r="J35" s="238"/>
      <c r="K35" s="238"/>
      <c r="L35" s="238"/>
      <c r="M35" s="238"/>
      <c r="N35" s="318">
        <f t="shared" si="0"/>
        <v>400000</v>
      </c>
    </row>
    <row r="36" spans="2:14">
      <c r="B36" s="299">
        <v>5653</v>
      </c>
      <c r="C36" s="299">
        <v>130</v>
      </c>
      <c r="D36" s="90">
        <v>414</v>
      </c>
      <c r="E36" s="318">
        <f>'plan rashoda po funkcijama'!F52</f>
        <v>1547000</v>
      </c>
      <c r="F36" s="318">
        <f>'plan rashoda po funkcijama'!$H$52</f>
        <v>2000000</v>
      </c>
      <c r="G36" s="318"/>
      <c r="H36" s="318"/>
      <c r="I36" s="318"/>
      <c r="J36" s="318"/>
      <c r="K36" s="318"/>
      <c r="L36" s="238"/>
      <c r="M36" s="238"/>
      <c r="N36" s="318">
        <f t="shared" si="0"/>
        <v>3547000</v>
      </c>
    </row>
    <row r="37" spans="2:14">
      <c r="B37" s="299">
        <v>5653</v>
      </c>
      <c r="C37" s="299">
        <v>130</v>
      </c>
      <c r="D37" s="90">
        <v>415</v>
      </c>
      <c r="E37" s="318">
        <f>'plan rashoda po funkcijama'!F53</f>
        <v>1000000</v>
      </c>
      <c r="F37" s="318"/>
      <c r="G37" s="318"/>
      <c r="H37" s="318"/>
      <c r="I37" s="318"/>
      <c r="J37" s="318"/>
      <c r="K37" s="318"/>
      <c r="L37" s="238"/>
      <c r="M37" s="238"/>
      <c r="N37" s="318">
        <f t="shared" si="0"/>
        <v>1000000</v>
      </c>
    </row>
    <row r="38" spans="2:14">
      <c r="B38" s="299">
        <v>5653</v>
      </c>
      <c r="C38" s="299">
        <v>130</v>
      </c>
      <c r="D38" s="90">
        <v>416</v>
      </c>
      <c r="E38" s="318">
        <f>'plan rashoda po funkcijama'!F54</f>
        <v>270000</v>
      </c>
      <c r="F38" s="318"/>
      <c r="G38" s="318"/>
      <c r="H38" s="318"/>
      <c r="I38" s="318"/>
      <c r="J38" s="318"/>
      <c r="K38" s="318"/>
      <c r="L38" s="238"/>
      <c r="M38" s="238"/>
      <c r="N38" s="318">
        <f t="shared" si="0"/>
        <v>270000</v>
      </c>
    </row>
    <row r="39" spans="2:14">
      <c r="B39" s="299">
        <v>5653</v>
      </c>
      <c r="C39" s="299">
        <v>130</v>
      </c>
      <c r="D39" s="90">
        <v>421</v>
      </c>
      <c r="E39" s="318">
        <f>'plan rashoda po funkcijama'!F55</f>
        <v>10025000</v>
      </c>
      <c r="F39" s="318"/>
      <c r="G39" s="318"/>
      <c r="H39" s="318"/>
      <c r="I39" s="318"/>
      <c r="J39" s="318"/>
      <c r="K39" s="318"/>
      <c r="L39" s="318"/>
      <c r="M39" s="238"/>
      <c r="N39" s="318">
        <f t="shared" si="0"/>
        <v>10025000</v>
      </c>
    </row>
    <row r="40" spans="2:14">
      <c r="B40" s="299">
        <v>5653</v>
      </c>
      <c r="C40" s="299">
        <v>130</v>
      </c>
      <c r="D40" s="90">
        <v>422</v>
      </c>
      <c r="E40" s="318">
        <f>'plan rashoda po funkcijama'!F56</f>
        <v>595000</v>
      </c>
      <c r="F40" s="318"/>
      <c r="G40" s="318"/>
      <c r="H40" s="318"/>
      <c r="I40" s="318"/>
      <c r="J40" s="318"/>
      <c r="K40" s="318"/>
      <c r="L40" s="318"/>
      <c r="M40" s="238"/>
      <c r="N40" s="318">
        <f t="shared" si="0"/>
        <v>595000</v>
      </c>
    </row>
    <row r="41" spans="2:14">
      <c r="B41" s="299">
        <v>5653</v>
      </c>
      <c r="C41" s="299">
        <v>130</v>
      </c>
      <c r="D41" s="90">
        <v>423</v>
      </c>
      <c r="E41" s="318">
        <f>'plan rashoda po funkcijama'!F57</f>
        <v>4034000</v>
      </c>
      <c r="F41" s="318"/>
      <c r="G41" s="318"/>
      <c r="H41" s="318"/>
      <c r="I41" s="318"/>
      <c r="J41" s="238"/>
      <c r="K41" s="318"/>
      <c r="L41" s="318"/>
      <c r="M41" s="238"/>
      <c r="N41" s="318">
        <f t="shared" si="0"/>
        <v>4034000</v>
      </c>
    </row>
    <row r="42" spans="2:14">
      <c r="B42" s="299">
        <v>5653</v>
      </c>
      <c r="C42" s="299">
        <v>130</v>
      </c>
      <c r="D42" s="90">
        <v>424</v>
      </c>
      <c r="E42" s="318">
        <f>'plan rashoda po funkcijama'!F58</f>
        <v>4360000</v>
      </c>
      <c r="F42" s="318"/>
      <c r="G42" s="318"/>
      <c r="H42" s="318"/>
      <c r="I42" s="318"/>
      <c r="J42" s="238"/>
      <c r="K42" s="318"/>
      <c r="L42" s="318"/>
      <c r="M42" s="238"/>
      <c r="N42" s="318">
        <f t="shared" si="0"/>
        <v>4360000</v>
      </c>
    </row>
    <row r="43" spans="2:14">
      <c r="B43" s="299">
        <v>5653</v>
      </c>
      <c r="C43" s="299">
        <v>130</v>
      </c>
      <c r="D43" s="90">
        <v>425</v>
      </c>
      <c r="E43" s="318">
        <f>'plan rashoda po funkcijama'!F59</f>
        <v>1940000</v>
      </c>
      <c r="F43" s="318"/>
      <c r="G43" s="318"/>
      <c r="H43" s="318"/>
      <c r="I43" s="318"/>
      <c r="J43" s="238"/>
      <c r="K43" s="318"/>
      <c r="L43" s="318"/>
      <c r="M43" s="238"/>
      <c r="N43" s="318">
        <f t="shared" si="0"/>
        <v>1940000</v>
      </c>
    </row>
    <row r="44" spans="2:14">
      <c r="B44" s="299">
        <v>5653</v>
      </c>
      <c r="C44" s="299">
        <v>130</v>
      </c>
      <c r="D44" s="90">
        <v>426</v>
      </c>
      <c r="E44" s="318">
        <f>'plan rashoda po funkcijama'!F60</f>
        <v>6410000</v>
      </c>
      <c r="F44" s="318"/>
      <c r="G44" s="318"/>
      <c r="H44" s="318"/>
      <c r="I44" s="318"/>
      <c r="J44" s="238"/>
      <c r="K44" s="318"/>
      <c r="L44" s="318"/>
      <c r="M44" s="238"/>
      <c r="N44" s="318">
        <f t="shared" si="0"/>
        <v>6410000</v>
      </c>
    </row>
    <row r="45" spans="2:14">
      <c r="B45" s="299">
        <v>5653</v>
      </c>
      <c r="C45" s="299">
        <v>130</v>
      </c>
      <c r="D45" s="90">
        <v>444</v>
      </c>
      <c r="E45" s="318">
        <f>'plan rashoda po funkcijama'!F61</f>
        <v>8000</v>
      </c>
      <c r="F45" s="318"/>
      <c r="G45" s="318"/>
      <c r="H45" s="318"/>
      <c r="I45" s="318"/>
      <c r="J45" s="238"/>
      <c r="K45" s="318"/>
      <c r="L45" s="318"/>
      <c r="M45" s="238"/>
      <c r="N45" s="318">
        <f t="shared" si="0"/>
        <v>8000</v>
      </c>
    </row>
    <row r="46" spans="2:14">
      <c r="B46" s="299">
        <v>5653</v>
      </c>
      <c r="C46" s="299">
        <v>130</v>
      </c>
      <c r="D46" s="90">
        <v>482</v>
      </c>
      <c r="E46" s="318">
        <f>'plan rashoda po funkcijama'!F62</f>
        <v>1005000</v>
      </c>
      <c r="F46" s="318"/>
      <c r="G46" s="318"/>
      <c r="H46" s="318"/>
      <c r="I46" s="318"/>
      <c r="J46" s="238"/>
      <c r="K46" s="318"/>
      <c r="L46" s="318"/>
      <c r="M46" s="238"/>
      <c r="N46" s="318">
        <f t="shared" si="0"/>
        <v>1005000</v>
      </c>
    </row>
    <row r="47" spans="2:14">
      <c r="B47" s="299">
        <v>5653</v>
      </c>
      <c r="C47" s="299">
        <v>130</v>
      </c>
      <c r="D47" s="90">
        <v>483</v>
      </c>
      <c r="E47" s="318">
        <f>'plan rashoda po funkcijama'!F63</f>
        <v>450000</v>
      </c>
      <c r="F47" s="318"/>
      <c r="G47" s="318"/>
      <c r="H47" s="318"/>
      <c r="I47" s="318"/>
      <c r="J47" s="238"/>
      <c r="K47" s="318"/>
      <c r="L47" s="318"/>
      <c r="M47" s="238"/>
      <c r="N47" s="318">
        <f t="shared" si="0"/>
        <v>450000</v>
      </c>
    </row>
    <row r="48" spans="2:14">
      <c r="B48" s="299">
        <v>5653</v>
      </c>
      <c r="C48" s="299">
        <v>130</v>
      </c>
      <c r="D48" s="90">
        <v>484</v>
      </c>
      <c r="E48" s="318" t="e">
        <f>'plan rashoda po funkcijama'!F64</f>
        <v>#REF!</v>
      </c>
      <c r="F48" s="318"/>
      <c r="G48" s="318"/>
      <c r="H48" s="318"/>
      <c r="I48" s="318"/>
      <c r="J48" s="238"/>
      <c r="K48" s="318">
        <v>500000</v>
      </c>
      <c r="L48" s="318"/>
      <c r="M48" s="238"/>
      <c r="N48" s="318" t="e">
        <f t="shared" si="0"/>
        <v>#REF!</v>
      </c>
    </row>
    <row r="49" spans="1:18">
      <c r="B49" s="299">
        <v>5653</v>
      </c>
      <c r="C49" s="299">
        <v>130</v>
      </c>
      <c r="D49" s="90">
        <v>485</v>
      </c>
      <c r="E49" s="318">
        <f>'plan rashoda po funkcijama'!F65</f>
        <v>8000000</v>
      </c>
      <c r="F49" s="318"/>
      <c r="G49" s="318"/>
      <c r="H49" s="318"/>
      <c r="I49" s="318"/>
      <c r="J49" s="318"/>
      <c r="K49" s="318"/>
      <c r="L49" s="318"/>
      <c r="M49" s="238"/>
      <c r="N49" s="318">
        <f t="shared" si="0"/>
        <v>8000000</v>
      </c>
      <c r="R49" s="2"/>
    </row>
    <row r="50" spans="1:18">
      <c r="B50" s="299">
        <v>5653</v>
      </c>
      <c r="C50" s="299">
        <v>130</v>
      </c>
      <c r="D50" s="90">
        <v>512</v>
      </c>
      <c r="E50" s="318">
        <f>'plan rashoda po funkcijama'!F66</f>
        <v>400000</v>
      </c>
      <c r="F50" s="318"/>
      <c r="G50" s="318"/>
      <c r="H50" s="318"/>
      <c r="I50" s="318"/>
      <c r="J50" s="318"/>
      <c r="K50" s="318"/>
      <c r="L50" s="318"/>
      <c r="M50" s="238"/>
      <c r="N50" s="318">
        <f t="shared" si="0"/>
        <v>400000</v>
      </c>
      <c r="R50" s="400"/>
    </row>
    <row r="51" spans="1:18">
      <c r="B51" s="299">
        <v>5653</v>
      </c>
      <c r="C51" s="299">
        <v>130</v>
      </c>
      <c r="D51" s="90">
        <v>515</v>
      </c>
      <c r="E51" s="318">
        <f>'plan rashoda po funkcijama'!F67</f>
        <v>350000</v>
      </c>
      <c r="F51" s="318"/>
      <c r="G51" s="318"/>
      <c r="H51" s="318"/>
      <c r="I51" s="318"/>
      <c r="J51" s="318"/>
      <c r="K51" s="318"/>
      <c r="L51" s="318"/>
      <c r="M51" s="238"/>
      <c r="N51" s="318">
        <f t="shared" si="0"/>
        <v>350000</v>
      </c>
    </row>
    <row r="52" spans="1:18">
      <c r="B52" s="299">
        <v>5653</v>
      </c>
      <c r="C52" s="299">
        <v>130</v>
      </c>
      <c r="D52" s="90">
        <v>541</v>
      </c>
      <c r="E52" s="318">
        <f>'plan rashoda po funkcijama'!F68</f>
        <v>2300000</v>
      </c>
      <c r="F52" s="318"/>
      <c r="G52" s="318"/>
      <c r="H52" s="318"/>
      <c r="I52" s="318"/>
      <c r="J52" s="318"/>
      <c r="K52" s="318"/>
      <c r="L52" s="318"/>
      <c r="M52" s="238"/>
      <c r="N52" s="318">
        <f t="shared" si="0"/>
        <v>2300000</v>
      </c>
      <c r="O52" s="28"/>
    </row>
    <row r="53" spans="1:18">
      <c r="A53" s="28" t="e">
        <f>SUM(E33:E52)</f>
        <v>#REF!</v>
      </c>
      <c r="B53" s="299"/>
      <c r="C53" s="299"/>
      <c r="D53" s="90"/>
      <c r="E53" s="318"/>
      <c r="F53" s="318"/>
      <c r="G53" s="318"/>
      <c r="H53" s="318"/>
      <c r="I53" s="318"/>
      <c r="J53" s="318"/>
      <c r="K53" s="318"/>
      <c r="L53" s="318"/>
      <c r="M53" s="238"/>
      <c r="N53" s="318">
        <f t="shared" si="0"/>
        <v>0</v>
      </c>
      <c r="O53" s="28"/>
    </row>
    <row r="54" spans="1:18">
      <c r="A54" s="28"/>
      <c r="B54" s="299">
        <v>5653</v>
      </c>
      <c r="C54" s="299">
        <v>160</v>
      </c>
      <c r="D54" s="90">
        <v>416</v>
      </c>
      <c r="E54" s="318">
        <f>'plan rashoda po funkcijama'!F71</f>
        <v>0</v>
      </c>
      <c r="F54" s="318"/>
      <c r="G54" s="318"/>
      <c r="H54" s="318"/>
      <c r="I54" s="318">
        <v>1740400</v>
      </c>
      <c r="J54" s="318"/>
      <c r="K54" s="318"/>
      <c r="L54" s="318"/>
      <c r="M54" s="238"/>
      <c r="N54" s="318">
        <f t="shared" si="0"/>
        <v>1740400</v>
      </c>
    </row>
    <row r="55" spans="1:18">
      <c r="A55" s="28"/>
      <c r="B55" s="299">
        <v>5653</v>
      </c>
      <c r="C55" s="299">
        <v>160</v>
      </c>
      <c r="D55" s="90">
        <v>421</v>
      </c>
      <c r="E55" s="318">
        <f>'plan rashoda po funkcijama'!F72</f>
        <v>0</v>
      </c>
      <c r="F55" s="318"/>
      <c r="G55" s="318"/>
      <c r="H55" s="318"/>
      <c r="I55" s="318">
        <v>92748.1</v>
      </c>
      <c r="J55" s="318"/>
      <c r="K55" s="318"/>
      <c r="L55" s="318"/>
      <c r="M55" s="238"/>
      <c r="N55" s="318">
        <f t="shared" si="0"/>
        <v>92748.1</v>
      </c>
    </row>
    <row r="56" spans="1:18">
      <c r="A56" s="28"/>
      <c r="B56" s="299">
        <v>5653</v>
      </c>
      <c r="C56" s="299">
        <v>160</v>
      </c>
      <c r="D56" s="90">
        <v>426</v>
      </c>
      <c r="E56" s="318">
        <f>'plan rashoda po funkcijama'!F73</f>
        <v>0</v>
      </c>
      <c r="F56" s="318"/>
      <c r="G56" s="318"/>
      <c r="H56" s="318"/>
      <c r="I56" s="318">
        <v>104480</v>
      </c>
      <c r="J56" s="318"/>
      <c r="K56" s="318"/>
      <c r="L56" s="318"/>
      <c r="M56" s="238"/>
      <c r="N56" s="318">
        <f t="shared" si="0"/>
        <v>104480</v>
      </c>
    </row>
    <row r="57" spans="1:18">
      <c r="B57" s="299">
        <v>5653</v>
      </c>
      <c r="C57" s="299">
        <v>160</v>
      </c>
      <c r="D57" s="90">
        <v>481</v>
      </c>
      <c r="E57" s="318">
        <f>'plan rashoda po funkcijama'!F74</f>
        <v>583600</v>
      </c>
      <c r="F57" s="318"/>
      <c r="G57" s="318"/>
      <c r="H57" s="318"/>
      <c r="I57" s="318"/>
      <c r="J57" s="318"/>
      <c r="K57" s="318"/>
      <c r="L57" s="318"/>
      <c r="M57" s="238"/>
      <c r="N57" s="318">
        <f t="shared" si="0"/>
        <v>583600</v>
      </c>
    </row>
    <row r="58" spans="1:18">
      <c r="B58" s="299">
        <v>5653</v>
      </c>
      <c r="C58" s="299">
        <v>160</v>
      </c>
      <c r="D58" s="90">
        <v>481</v>
      </c>
      <c r="E58" s="318" t="e">
        <f>'plan rashoda po funkcijama'!F75</f>
        <v>#REF!</v>
      </c>
      <c r="F58" s="318"/>
      <c r="G58" s="299"/>
      <c r="H58" s="238"/>
      <c r="I58" s="238"/>
      <c r="J58" s="238"/>
      <c r="K58" s="238"/>
      <c r="L58" s="238"/>
      <c r="M58" s="238"/>
      <c r="N58" s="318" t="e">
        <f t="shared" si="0"/>
        <v>#REF!</v>
      </c>
    </row>
    <row r="59" spans="1:18">
      <c r="B59" s="299">
        <v>5653</v>
      </c>
      <c r="C59" s="299">
        <v>160</v>
      </c>
      <c r="D59" s="90">
        <v>499</v>
      </c>
      <c r="E59" s="318" t="e">
        <f>'plan rashoda po funkcijama'!F76</f>
        <v>#REF!</v>
      </c>
      <c r="F59" s="318"/>
      <c r="G59" s="299"/>
      <c r="H59" s="238"/>
      <c r="I59" s="238"/>
      <c r="J59" s="238"/>
      <c r="K59" s="238"/>
      <c r="L59" s="238"/>
      <c r="M59" s="238"/>
      <c r="N59" s="318" t="e">
        <f t="shared" si="0"/>
        <v>#REF!</v>
      </c>
    </row>
    <row r="60" spans="1:18">
      <c r="B60" s="299">
        <v>5653</v>
      </c>
      <c r="C60" s="299">
        <v>160</v>
      </c>
      <c r="D60" s="90">
        <v>499</v>
      </c>
      <c r="E60" s="318">
        <f>'plan rashoda po funkcijama'!F77</f>
        <v>1500000</v>
      </c>
      <c r="F60" s="318"/>
      <c r="G60" s="299"/>
      <c r="H60" s="238"/>
      <c r="I60" s="238"/>
      <c r="J60" s="238"/>
      <c r="K60" s="238"/>
      <c r="L60" s="238"/>
      <c r="M60" s="238"/>
      <c r="N60" s="318">
        <f t="shared" si="0"/>
        <v>1500000</v>
      </c>
    </row>
    <row r="61" spans="1:18">
      <c r="B61" s="299"/>
      <c r="C61" s="299">
        <v>160</v>
      </c>
      <c r="D61" s="90">
        <v>611</v>
      </c>
      <c r="E61" s="318">
        <f>'plan rashoda po funkcijama'!F78</f>
        <v>0</v>
      </c>
      <c r="F61" s="318"/>
      <c r="G61" s="299"/>
      <c r="H61" s="238"/>
      <c r="I61" s="238"/>
      <c r="J61" s="238"/>
      <c r="K61" s="318">
        <f>'plan rashoda po funkcijama'!$H$78</f>
        <v>20000</v>
      </c>
      <c r="L61" s="238"/>
      <c r="M61" s="238"/>
      <c r="N61" s="318">
        <f t="shared" si="0"/>
        <v>20000</v>
      </c>
      <c r="O61" s="28" t="e">
        <f>SUM(N54:N61)</f>
        <v>#REF!</v>
      </c>
    </row>
    <row r="62" spans="1:18">
      <c r="A62" s="28" t="e">
        <f>SUM(E57:E60)</f>
        <v>#REF!</v>
      </c>
      <c r="B62" s="299"/>
      <c r="C62" s="299"/>
      <c r="D62" s="299"/>
      <c r="E62" s="318"/>
      <c r="F62" s="318"/>
      <c r="G62" s="299"/>
      <c r="H62" s="238"/>
      <c r="I62" s="238"/>
      <c r="J62" s="238"/>
      <c r="K62" s="238"/>
      <c r="L62" s="238"/>
      <c r="M62" s="238"/>
      <c r="N62" s="318"/>
    </row>
    <row r="63" spans="1:18">
      <c r="B63" s="299">
        <v>5653</v>
      </c>
      <c r="C63" s="299">
        <v>170</v>
      </c>
      <c r="D63" s="299">
        <v>441</v>
      </c>
      <c r="E63" s="318">
        <f>'plan rashoda po funkcijama'!F81</f>
        <v>2500000</v>
      </c>
      <c r="F63" s="318"/>
      <c r="G63" s="299"/>
      <c r="H63" s="238"/>
      <c r="I63" s="238"/>
      <c r="J63" s="238"/>
      <c r="K63" s="238"/>
      <c r="L63" s="238"/>
      <c r="M63" s="238"/>
      <c r="N63" s="318">
        <f t="shared" si="0"/>
        <v>2500000</v>
      </c>
    </row>
    <row r="64" spans="1:18">
      <c r="B64" s="299">
        <v>5653</v>
      </c>
      <c r="C64" s="299">
        <v>170</v>
      </c>
      <c r="D64" s="299">
        <v>444</v>
      </c>
      <c r="E64" s="318">
        <f>'plan rashoda po funkcijama'!F82</f>
        <v>4000000</v>
      </c>
      <c r="F64" s="318"/>
      <c r="G64" s="299"/>
      <c r="H64" s="238"/>
      <c r="I64" s="238"/>
      <c r="J64" s="238"/>
      <c r="K64" s="238"/>
      <c r="L64" s="238"/>
      <c r="M64" s="238"/>
      <c r="N64" s="318">
        <f t="shared" si="0"/>
        <v>4000000</v>
      </c>
    </row>
    <row r="65" spans="1:14">
      <c r="B65" s="299">
        <v>5653</v>
      </c>
      <c r="C65" s="299">
        <v>170</v>
      </c>
      <c r="D65" s="299">
        <v>611</v>
      </c>
      <c r="E65" s="318">
        <f>'plan rashoda po funkcijama'!$F$83</f>
        <v>8500000</v>
      </c>
      <c r="F65" s="318"/>
      <c r="G65" s="299"/>
      <c r="H65" s="238"/>
      <c r="I65" s="238"/>
      <c r="J65" s="238"/>
      <c r="K65" s="238"/>
      <c r="L65" s="238"/>
      <c r="M65" s="238"/>
      <c r="N65" s="318">
        <f t="shared" si="0"/>
        <v>8500000</v>
      </c>
    </row>
    <row r="66" spans="1:14">
      <c r="A66" s="28">
        <f>SUM(E63:E64)</f>
        <v>6500000</v>
      </c>
      <c r="B66" s="299"/>
      <c r="C66" s="299"/>
      <c r="D66" s="299"/>
      <c r="E66" s="318"/>
      <c r="F66" s="318"/>
      <c r="G66" s="299"/>
      <c r="H66" s="238"/>
      <c r="I66" s="238"/>
      <c r="J66" s="238"/>
      <c r="K66" s="238"/>
      <c r="L66" s="238"/>
      <c r="M66" s="238"/>
      <c r="N66" s="318"/>
    </row>
    <row r="67" spans="1:14">
      <c r="A67" s="28"/>
      <c r="B67" s="299">
        <v>5653</v>
      </c>
      <c r="C67" s="299">
        <v>320</v>
      </c>
      <c r="D67" s="299">
        <v>423</v>
      </c>
      <c r="E67" s="318" t="e">
        <f>'plan rashoda po funkcijama'!$F$86</f>
        <v>#REF!</v>
      </c>
      <c r="F67" s="318"/>
      <c r="G67" s="299"/>
      <c r="H67" s="238"/>
      <c r="I67" s="238"/>
      <c r="J67" s="238"/>
      <c r="K67" s="238"/>
      <c r="L67" s="238"/>
      <c r="M67" s="238"/>
      <c r="N67" s="318" t="e">
        <f t="shared" si="0"/>
        <v>#REF!</v>
      </c>
    </row>
    <row r="68" spans="1:14">
      <c r="A68" s="28"/>
      <c r="B68" s="299">
        <v>5653</v>
      </c>
      <c r="C68" s="299">
        <v>320</v>
      </c>
      <c r="D68" s="299">
        <v>426</v>
      </c>
      <c r="E68" s="318" t="e">
        <f>'plan rashoda po funkcijama'!$F$87</f>
        <v>#REF!</v>
      </c>
      <c r="F68" s="318"/>
      <c r="G68" s="299"/>
      <c r="H68" s="238"/>
      <c r="I68" s="238"/>
      <c r="J68" s="238"/>
      <c r="K68" s="238"/>
      <c r="L68" s="238"/>
      <c r="M68" s="238"/>
      <c r="N68" s="318" t="e">
        <f t="shared" si="0"/>
        <v>#REF!</v>
      </c>
    </row>
    <row r="69" spans="1:14">
      <c r="B69" s="299">
        <v>5653</v>
      </c>
      <c r="C69" s="103">
        <v>320</v>
      </c>
      <c r="D69" s="161">
        <v>463</v>
      </c>
      <c r="E69" s="318" t="e">
        <f>'plan rashoda po funkcijama'!F88</f>
        <v>#REF!</v>
      </c>
      <c r="F69" s="318"/>
      <c r="G69" s="299"/>
      <c r="H69" s="238"/>
      <c r="I69" s="238"/>
      <c r="J69" s="238"/>
      <c r="K69" s="238"/>
      <c r="L69" s="238"/>
      <c r="M69" s="238"/>
      <c r="N69" s="318" t="e">
        <f t="shared" si="0"/>
        <v>#REF!</v>
      </c>
    </row>
    <row r="70" spans="1:14">
      <c r="B70" s="299">
        <v>5653</v>
      </c>
      <c r="C70" s="103">
        <v>320</v>
      </c>
      <c r="D70" s="99">
        <v>463</v>
      </c>
      <c r="E70" s="318" t="e">
        <f>'plan rashoda po funkcijama'!F89</f>
        <v>#REF!</v>
      </c>
      <c r="F70" s="318"/>
      <c r="G70" s="299"/>
      <c r="H70" s="238"/>
      <c r="I70" s="238"/>
      <c r="J70" s="238"/>
      <c r="K70" s="238"/>
      <c r="L70" s="238"/>
      <c r="M70" s="238"/>
      <c r="N70" s="318" t="e">
        <f t="shared" si="0"/>
        <v>#REF!</v>
      </c>
    </row>
    <row r="71" spans="1:14">
      <c r="B71" s="299">
        <v>5653</v>
      </c>
      <c r="C71" s="103">
        <v>320</v>
      </c>
      <c r="D71" s="99">
        <v>484</v>
      </c>
      <c r="E71" s="318" t="e">
        <f>'plan rashoda po funkcijama'!$F$90</f>
        <v>#REF!</v>
      </c>
      <c r="F71" s="318"/>
      <c r="G71" s="299"/>
      <c r="H71" s="238"/>
      <c r="I71" s="238"/>
      <c r="J71" s="238"/>
      <c r="K71" s="238"/>
      <c r="L71" s="238"/>
      <c r="M71" s="238"/>
      <c r="N71" s="318" t="e">
        <f t="shared" si="0"/>
        <v>#REF!</v>
      </c>
    </row>
    <row r="72" spans="1:14">
      <c r="A72" s="28" t="e">
        <f>SUM(E69:E70)</f>
        <v>#REF!</v>
      </c>
      <c r="B72" s="299"/>
      <c r="C72" s="248"/>
      <c r="D72" s="299"/>
      <c r="E72" s="318"/>
      <c r="F72" s="318"/>
      <c r="G72" s="299"/>
      <c r="H72" s="238"/>
      <c r="I72" s="238"/>
      <c r="J72" s="238"/>
      <c r="K72" s="238"/>
      <c r="L72" s="238"/>
      <c r="M72" s="238"/>
      <c r="N72" s="318">
        <f t="shared" si="0"/>
        <v>0</v>
      </c>
    </row>
    <row r="73" spans="1:14">
      <c r="B73" s="299">
        <v>5653</v>
      </c>
      <c r="C73" s="299">
        <v>360</v>
      </c>
      <c r="D73" s="299">
        <v>463</v>
      </c>
      <c r="E73" s="318" t="e">
        <f>'plan rashoda po funkcijama'!$F$93</f>
        <v>#REF!</v>
      </c>
      <c r="F73" s="318"/>
      <c r="G73" s="299"/>
      <c r="H73" s="238"/>
      <c r="I73" s="238"/>
      <c r="J73" s="238"/>
      <c r="K73" s="318" t="e">
        <f>'plan rashoda po funkcijama'!$H$93</f>
        <v>#REF!</v>
      </c>
      <c r="L73" s="238"/>
      <c r="M73" s="238"/>
      <c r="N73" s="318" t="e">
        <f t="shared" si="0"/>
        <v>#REF!</v>
      </c>
    </row>
    <row r="74" spans="1:14">
      <c r="B74" s="299"/>
      <c r="C74" s="299"/>
      <c r="D74" s="299"/>
      <c r="E74" s="318"/>
      <c r="F74" s="318"/>
      <c r="G74" s="299"/>
      <c r="H74" s="238"/>
      <c r="I74" s="238"/>
      <c r="J74" s="238"/>
      <c r="K74" s="238"/>
      <c r="L74" s="238"/>
      <c r="M74" s="238"/>
      <c r="N74" s="318">
        <f t="shared" si="0"/>
        <v>0</v>
      </c>
    </row>
    <row r="75" spans="1:14">
      <c r="B75" s="299">
        <v>5653</v>
      </c>
      <c r="C75" s="299">
        <v>411</v>
      </c>
      <c r="D75" s="299">
        <v>423</v>
      </c>
      <c r="E75" s="318">
        <f>'plan rashoda po funkcijama'!$F$96</f>
        <v>1277000</v>
      </c>
      <c r="F75" s="318"/>
      <c r="G75" s="299"/>
      <c r="H75" s="238"/>
      <c r="I75" s="238"/>
      <c r="J75" s="238"/>
      <c r="K75" s="238"/>
      <c r="L75" s="238"/>
      <c r="M75" s="238"/>
      <c r="N75" s="318">
        <f t="shared" si="0"/>
        <v>1277000</v>
      </c>
    </row>
    <row r="76" spans="1:14">
      <c r="B76" s="299"/>
      <c r="C76" s="299"/>
      <c r="D76" s="299"/>
      <c r="E76" s="318"/>
      <c r="F76" s="318"/>
      <c r="G76" s="299"/>
      <c r="H76" s="238"/>
      <c r="I76" s="238"/>
      <c r="J76" s="238"/>
      <c r="K76" s="238"/>
      <c r="L76" s="238"/>
      <c r="M76" s="238"/>
      <c r="N76" s="318">
        <f t="shared" si="0"/>
        <v>0</v>
      </c>
    </row>
    <row r="77" spans="1:14">
      <c r="B77" s="299">
        <v>5653</v>
      </c>
      <c r="C77" s="299">
        <v>412</v>
      </c>
      <c r="D77" s="404">
        <f>'plan rashoda po funkcijama'!D99</f>
        <v>463</v>
      </c>
      <c r="E77" s="100">
        <f>'plan rashoda po funkcijama'!F99</f>
        <v>5200000</v>
      </c>
      <c r="F77" s="318"/>
      <c r="G77" s="299"/>
      <c r="H77" s="238"/>
      <c r="I77" s="238"/>
      <c r="J77" s="238"/>
      <c r="K77" s="238"/>
      <c r="L77" s="238"/>
      <c r="M77" s="238"/>
      <c r="N77" s="318">
        <f t="shared" si="0"/>
        <v>5200000</v>
      </c>
    </row>
    <row r="78" spans="1:14">
      <c r="B78" s="299">
        <v>5653</v>
      </c>
      <c r="C78" s="299">
        <v>412</v>
      </c>
      <c r="D78" s="404">
        <f>'plan rashoda po funkcijama'!D100</f>
        <v>451</v>
      </c>
      <c r="E78" s="100" t="e">
        <f>'plan rashoda po funkcijama'!F100</f>
        <v>#REF!</v>
      </c>
      <c r="F78" s="318"/>
      <c r="G78" s="299"/>
      <c r="H78" s="238"/>
      <c r="I78" s="238"/>
      <c r="J78" s="238"/>
      <c r="K78" s="238"/>
      <c r="L78" s="238"/>
      <c r="M78" s="238"/>
      <c r="N78" s="318" t="e">
        <f t="shared" si="0"/>
        <v>#REF!</v>
      </c>
    </row>
    <row r="79" spans="1:14">
      <c r="A79" s="28" t="e">
        <f>SUM(E77:E79)</f>
        <v>#REF!</v>
      </c>
      <c r="B79" s="299">
        <v>5653</v>
      </c>
      <c r="C79" s="299">
        <v>412</v>
      </c>
      <c r="D79" s="404">
        <v>423</v>
      </c>
      <c r="E79" s="100" t="e">
        <f>'plan rashoda po funkcijama'!F101</f>
        <v>#REF!</v>
      </c>
      <c r="F79" s="318"/>
      <c r="G79" s="299"/>
      <c r="H79" s="238"/>
      <c r="I79" s="238"/>
      <c r="J79" s="238"/>
      <c r="K79" s="238"/>
      <c r="L79" s="238"/>
      <c r="M79" s="238"/>
      <c r="N79" s="318" t="e">
        <f t="shared" si="0"/>
        <v>#REF!</v>
      </c>
    </row>
    <row r="80" spans="1:14">
      <c r="B80" s="299"/>
      <c r="C80" s="299"/>
      <c r="D80" s="299"/>
      <c r="E80" s="318"/>
      <c r="F80" s="318"/>
      <c r="G80" s="299"/>
      <c r="H80" s="238"/>
      <c r="I80" s="238"/>
      <c r="J80" s="238"/>
      <c r="K80" s="238"/>
      <c r="L80" s="238"/>
      <c r="M80" s="238"/>
      <c r="N80" s="318">
        <f t="shared" si="0"/>
        <v>0</v>
      </c>
    </row>
    <row r="81" spans="1:15">
      <c r="B81" s="299">
        <v>5653</v>
      </c>
      <c r="C81" s="299">
        <v>421</v>
      </c>
      <c r="D81" s="99">
        <v>423</v>
      </c>
      <c r="E81" s="318" t="e">
        <f>'plan rashoda po funkcijama'!F104</f>
        <v>#REF!</v>
      </c>
      <c r="F81" s="318"/>
      <c r="G81" s="299"/>
      <c r="H81" s="238"/>
      <c r="I81" s="238"/>
      <c r="J81" s="238"/>
      <c r="K81" s="318"/>
      <c r="L81" s="238"/>
      <c r="M81" s="238"/>
      <c r="N81" s="318" t="e">
        <f t="shared" si="0"/>
        <v>#REF!</v>
      </c>
    </row>
    <row r="82" spans="1:15">
      <c r="B82" s="299">
        <v>5653</v>
      </c>
      <c r="C82" s="299">
        <v>421</v>
      </c>
      <c r="D82" s="99">
        <v>424</v>
      </c>
      <c r="E82" s="318" t="e">
        <f>'plan rashoda po funkcijama'!F105</f>
        <v>#REF!</v>
      </c>
      <c r="F82" s="318"/>
      <c r="G82" s="299"/>
      <c r="H82" s="238"/>
      <c r="I82" s="238"/>
      <c r="J82" s="238"/>
      <c r="K82" s="238"/>
      <c r="L82" s="238"/>
      <c r="M82" s="238"/>
      <c r="N82" s="318" t="e">
        <f t="shared" si="0"/>
        <v>#REF!</v>
      </c>
    </row>
    <row r="83" spans="1:15">
      <c r="B83" s="299">
        <v>5653</v>
      </c>
      <c r="C83" s="299">
        <v>421</v>
      </c>
      <c r="D83" s="99">
        <v>451</v>
      </c>
      <c r="E83" s="318" t="e">
        <f>'plan rashoda po funkcijama'!F106</f>
        <v>#REF!</v>
      </c>
      <c r="F83" s="318"/>
      <c r="G83" s="299"/>
      <c r="H83" s="238"/>
      <c r="I83" s="238"/>
      <c r="J83" s="238"/>
      <c r="K83" s="238"/>
      <c r="L83" s="238"/>
      <c r="M83" s="238"/>
      <c r="N83" s="318" t="e">
        <f t="shared" si="0"/>
        <v>#REF!</v>
      </c>
    </row>
    <row r="84" spans="1:15">
      <c r="A84" s="28" t="e">
        <f>SUM(E81:E83)</f>
        <v>#REF!</v>
      </c>
      <c r="B84" s="299"/>
      <c r="C84" s="299"/>
      <c r="D84" s="299"/>
      <c r="E84" s="318"/>
      <c r="F84" s="318"/>
      <c r="G84" s="299"/>
      <c r="H84" s="238"/>
      <c r="I84" s="238"/>
      <c r="J84" s="238"/>
      <c r="K84" s="238"/>
      <c r="L84" s="238"/>
      <c r="M84" s="238"/>
      <c r="N84" s="318">
        <f t="shared" si="0"/>
        <v>0</v>
      </c>
    </row>
    <row r="85" spans="1:15">
      <c r="B85" s="299">
        <v>5653</v>
      </c>
      <c r="C85" s="299">
        <v>422</v>
      </c>
      <c r="D85" s="299">
        <v>424</v>
      </c>
      <c r="E85" s="318" t="e">
        <f>'plan rashoda po funkcijama'!$F$109</f>
        <v>#REF!</v>
      </c>
      <c r="F85" s="318"/>
      <c r="G85" s="299"/>
      <c r="H85" s="238"/>
      <c r="I85" s="238"/>
      <c r="J85" s="238"/>
      <c r="K85" s="318" t="e">
        <f>'plan rashoda po funkcijama'!$H$109</f>
        <v>#REF!</v>
      </c>
      <c r="L85" s="238"/>
      <c r="M85" s="238"/>
      <c r="N85" s="318" t="e">
        <f t="shared" si="0"/>
        <v>#REF!</v>
      </c>
    </row>
    <row r="86" spans="1:15">
      <c r="B86" s="299"/>
      <c r="C86" s="299"/>
      <c r="D86" s="299"/>
      <c r="E86" s="318"/>
      <c r="F86" s="318"/>
      <c r="G86" s="299"/>
      <c r="H86" s="238"/>
      <c r="I86" s="238"/>
      <c r="J86" s="238"/>
      <c r="K86" s="238"/>
      <c r="L86" s="238"/>
      <c r="M86" s="238"/>
      <c r="N86" s="318">
        <f t="shared" si="0"/>
        <v>0</v>
      </c>
    </row>
    <row r="87" spans="1:15">
      <c r="B87" s="299">
        <v>5653</v>
      </c>
      <c r="C87" s="299">
        <v>560</v>
      </c>
      <c r="D87" s="299">
        <v>421</v>
      </c>
      <c r="E87" s="318" t="e">
        <f>'plan rashoda po funkcijama'!F112</f>
        <v>#REF!</v>
      </c>
      <c r="F87" s="318"/>
      <c r="G87" s="299"/>
      <c r="H87" s="238"/>
      <c r="I87" s="238"/>
      <c r="J87" s="238"/>
      <c r="K87" s="238"/>
      <c r="L87" s="238"/>
      <c r="M87" s="238"/>
      <c r="N87" s="318" t="e">
        <f t="shared" si="0"/>
        <v>#REF!</v>
      </c>
    </row>
    <row r="88" spans="1:15">
      <c r="B88" s="299">
        <v>5653</v>
      </c>
      <c r="C88" s="299">
        <v>560</v>
      </c>
      <c r="D88" s="140">
        <v>423</v>
      </c>
      <c r="E88" s="318" t="e">
        <f>'plan rashoda po funkcijama'!F113</f>
        <v>#REF!</v>
      </c>
      <c r="F88" s="318"/>
      <c r="G88" s="299"/>
      <c r="H88" s="238"/>
      <c r="I88" s="238"/>
      <c r="J88" s="238"/>
      <c r="K88" s="318"/>
      <c r="L88" s="238"/>
      <c r="M88" s="238"/>
      <c r="N88" s="318" t="e">
        <f t="shared" si="0"/>
        <v>#REF!</v>
      </c>
    </row>
    <row r="89" spans="1:15">
      <c r="B89" s="299">
        <v>5653</v>
      </c>
      <c r="C89" s="299">
        <v>560</v>
      </c>
      <c r="D89" s="140">
        <v>423</v>
      </c>
      <c r="E89" s="318">
        <f>'plan rashoda po funkcijama'!F114</f>
        <v>4800000</v>
      </c>
      <c r="F89" s="318"/>
      <c r="G89" s="299"/>
      <c r="H89" s="238"/>
      <c r="I89" s="238"/>
      <c r="J89" s="238"/>
      <c r="K89" s="318">
        <f>'plan rashoda po funkcijama'!$H$114</f>
        <v>0</v>
      </c>
      <c r="L89" s="238"/>
      <c r="M89" s="238"/>
      <c r="N89" s="318">
        <f t="shared" si="0"/>
        <v>4800000</v>
      </c>
    </row>
    <row r="90" spans="1:15">
      <c r="B90" s="299"/>
      <c r="C90" s="299"/>
      <c r="D90" s="140"/>
      <c r="E90" s="318"/>
      <c r="F90" s="318"/>
      <c r="G90" s="299"/>
      <c r="H90" s="238"/>
      <c r="I90" s="238"/>
      <c r="J90" s="238"/>
      <c r="K90" s="238"/>
      <c r="L90" s="238"/>
      <c r="M90" s="238"/>
      <c r="N90" s="318"/>
    </row>
    <row r="91" spans="1:15">
      <c r="B91" s="299">
        <v>5653</v>
      </c>
      <c r="C91" s="299">
        <v>620</v>
      </c>
      <c r="D91" s="140">
        <v>451</v>
      </c>
      <c r="E91" s="318" t="e">
        <f>'plan rashoda po funkcijama'!$F$157</f>
        <v>#REF!</v>
      </c>
      <c r="F91" s="318"/>
      <c r="G91" s="299"/>
      <c r="H91" s="238"/>
      <c r="I91" s="238"/>
      <c r="J91" s="238"/>
      <c r="K91" s="238"/>
      <c r="L91" s="238"/>
      <c r="M91" s="238"/>
      <c r="N91" s="318"/>
    </row>
    <row r="92" spans="1:15">
      <c r="B92" s="299"/>
      <c r="C92" s="299"/>
      <c r="D92" s="299"/>
      <c r="E92" s="318"/>
      <c r="F92" s="318"/>
      <c r="G92" s="299"/>
      <c r="H92" s="238"/>
      <c r="I92" s="238"/>
      <c r="J92" s="238"/>
      <c r="K92" s="238"/>
      <c r="L92" s="238"/>
      <c r="M92" s="238"/>
      <c r="N92" s="318">
        <f t="shared" ref="N92:N156" si="1">SUM(E92:M92)</f>
        <v>0</v>
      </c>
      <c r="O92" s="409"/>
    </row>
    <row r="93" spans="1:15">
      <c r="B93" s="299">
        <v>5653</v>
      </c>
      <c r="C93" s="299">
        <v>630</v>
      </c>
      <c r="D93" s="299">
        <v>451</v>
      </c>
      <c r="E93" s="318">
        <f>'plan rashoda po funkcijama'!$F$117</f>
        <v>1000000</v>
      </c>
      <c r="F93" s="318"/>
      <c r="G93" s="299"/>
      <c r="H93" s="238"/>
      <c r="I93" s="238"/>
      <c r="J93" s="238"/>
      <c r="K93" s="318">
        <f>'plan rashoda po funkcijama'!$H$117</f>
        <v>0</v>
      </c>
      <c r="L93" s="238"/>
      <c r="M93" s="238"/>
      <c r="N93" s="318">
        <f t="shared" si="1"/>
        <v>1000000</v>
      </c>
      <c r="O93" s="409"/>
    </row>
    <row r="94" spans="1:15">
      <c r="B94" s="299"/>
      <c r="C94" s="299"/>
      <c r="D94" s="299"/>
      <c r="E94" s="318"/>
      <c r="F94" s="318"/>
      <c r="G94" s="299"/>
      <c r="H94" s="238"/>
      <c r="I94" s="238"/>
      <c r="J94" s="238"/>
      <c r="K94" s="238"/>
      <c r="L94" s="238"/>
      <c r="M94" s="238"/>
      <c r="N94" s="318">
        <f t="shared" si="1"/>
        <v>0</v>
      </c>
      <c r="O94" s="408"/>
    </row>
    <row r="95" spans="1:15">
      <c r="B95" s="299">
        <v>5653</v>
      </c>
      <c r="C95" s="299">
        <v>760</v>
      </c>
      <c r="D95" s="299">
        <v>463</v>
      </c>
      <c r="E95" s="318">
        <f>'plan rashoda po funkcijama'!F120</f>
        <v>12600000</v>
      </c>
      <c r="F95" s="318"/>
      <c r="G95" s="299"/>
      <c r="H95" s="238"/>
      <c r="I95" s="238"/>
      <c r="J95" s="238"/>
      <c r="K95" s="238"/>
      <c r="L95" s="238"/>
      <c r="M95" s="238"/>
      <c r="N95" s="318">
        <f t="shared" si="1"/>
        <v>12600000</v>
      </c>
    </row>
    <row r="96" spans="1:15">
      <c r="B96" s="299">
        <v>5653</v>
      </c>
      <c r="C96" s="299">
        <v>760</v>
      </c>
      <c r="D96" s="299">
        <v>463</v>
      </c>
      <c r="E96" s="318">
        <f>'plan rashoda po funkcijama'!F121</f>
        <v>3000000</v>
      </c>
      <c r="F96" s="318"/>
      <c r="G96" s="299"/>
      <c r="H96" s="238"/>
      <c r="I96" s="238"/>
      <c r="J96" s="238"/>
      <c r="K96" s="238"/>
      <c r="L96" s="238"/>
      <c r="M96" s="238"/>
      <c r="N96" s="318">
        <f t="shared" si="1"/>
        <v>3000000</v>
      </c>
    </row>
    <row r="97" spans="2:17">
      <c r="B97" s="299"/>
      <c r="C97" s="299"/>
      <c r="D97" s="299"/>
      <c r="E97" s="318"/>
      <c r="F97" s="318"/>
      <c r="G97" s="299"/>
      <c r="H97" s="238"/>
      <c r="I97" s="238"/>
      <c r="J97" s="238"/>
      <c r="K97" s="238"/>
      <c r="L97" s="238"/>
      <c r="M97" s="238"/>
      <c r="N97" s="318"/>
    </row>
    <row r="98" spans="2:17">
      <c r="B98" s="299">
        <v>5653</v>
      </c>
      <c r="C98" s="299">
        <v>860</v>
      </c>
      <c r="D98" s="163">
        <v>423</v>
      </c>
      <c r="E98" s="91">
        <v>250000</v>
      </c>
      <c r="F98" s="318"/>
      <c r="G98" s="299"/>
      <c r="H98" s="238"/>
      <c r="I98" s="238"/>
      <c r="J98" s="238"/>
      <c r="K98" s="238"/>
      <c r="L98" s="238"/>
      <c r="M98" s="238"/>
      <c r="N98" s="318">
        <f t="shared" si="1"/>
        <v>250000</v>
      </c>
    </row>
    <row r="99" spans="2:17" ht="14.25" customHeight="1">
      <c r="B99" s="299"/>
      <c r="C99" s="299"/>
      <c r="D99" s="299"/>
      <c r="E99" s="318"/>
      <c r="F99" s="318"/>
      <c r="G99" s="299"/>
      <c r="H99" s="238"/>
      <c r="I99" s="238"/>
      <c r="J99" s="238"/>
      <c r="K99" s="238"/>
      <c r="L99" s="238"/>
      <c r="M99" s="238"/>
      <c r="N99" s="318">
        <f t="shared" si="1"/>
        <v>0</v>
      </c>
    </row>
    <row r="100" spans="2:17">
      <c r="B100" s="299">
        <v>5653</v>
      </c>
      <c r="C100" s="299">
        <v>912</v>
      </c>
      <c r="D100" s="299">
        <f>'plan rashoda po funkcijama'!D127</f>
        <v>423</v>
      </c>
      <c r="E100" s="318" t="e">
        <f>'plan rashoda po funkcijama'!F127</f>
        <v>#REF!</v>
      </c>
      <c r="F100" s="318"/>
      <c r="G100" s="299"/>
      <c r="H100" s="238"/>
      <c r="I100" s="238"/>
      <c r="J100" s="238"/>
      <c r="K100" s="238"/>
      <c r="L100" s="238"/>
      <c r="M100" s="238"/>
      <c r="N100" s="318" t="e">
        <f t="shared" si="1"/>
        <v>#REF!</v>
      </c>
    </row>
    <row r="101" spans="2:17">
      <c r="B101" s="299">
        <v>5653</v>
      </c>
      <c r="C101" s="299">
        <v>912</v>
      </c>
      <c r="D101" s="299">
        <f>'plan rashoda po funkcijama'!D128</f>
        <v>472</v>
      </c>
      <c r="E101" s="318" t="e">
        <f>'plan rashoda po funkcijama'!F128</f>
        <v>#REF!</v>
      </c>
      <c r="F101" s="318"/>
      <c r="G101" s="299"/>
      <c r="H101" s="238"/>
      <c r="I101" s="238"/>
      <c r="J101" s="238"/>
      <c r="K101" s="238"/>
      <c r="L101" s="238"/>
      <c r="M101" s="238"/>
      <c r="N101" s="318" t="e">
        <f t="shared" si="1"/>
        <v>#REF!</v>
      </c>
    </row>
    <row r="102" spans="2:17">
      <c r="B102" s="299"/>
      <c r="C102" s="299"/>
      <c r="D102" s="299"/>
      <c r="E102" s="318"/>
      <c r="F102" s="318"/>
      <c r="G102" s="299"/>
      <c r="H102" s="238"/>
      <c r="I102" s="238"/>
      <c r="J102" s="238"/>
      <c r="K102" s="238"/>
      <c r="L102" s="238"/>
      <c r="M102" s="238"/>
      <c r="N102" s="318">
        <f t="shared" si="1"/>
        <v>0</v>
      </c>
    </row>
    <row r="103" spans="2:17">
      <c r="B103" s="299">
        <v>5653</v>
      </c>
      <c r="C103" s="299">
        <v>942</v>
      </c>
      <c r="D103" s="299">
        <v>472</v>
      </c>
      <c r="E103" s="318" t="e">
        <f>'plan rashoda po funkcijama'!$F$131</f>
        <v>#REF!</v>
      </c>
      <c r="F103" s="318"/>
      <c r="G103" s="299"/>
      <c r="H103" s="238"/>
      <c r="I103" s="238"/>
      <c r="J103" s="238"/>
      <c r="K103" s="238"/>
      <c r="L103" s="238"/>
      <c r="M103" s="238"/>
      <c r="N103" s="318" t="e">
        <f t="shared" si="1"/>
        <v>#REF!</v>
      </c>
    </row>
    <row r="104" spans="2:17">
      <c r="B104" s="299"/>
      <c r="C104" s="299"/>
      <c r="D104" s="299"/>
      <c r="E104" s="318"/>
      <c r="F104" s="318"/>
      <c r="G104" s="299"/>
      <c r="H104" s="238"/>
      <c r="I104" s="238"/>
      <c r="J104" s="238"/>
      <c r="K104" s="238"/>
      <c r="L104" s="238"/>
      <c r="M104" s="238"/>
      <c r="N104" s="318">
        <f t="shared" si="1"/>
        <v>0</v>
      </c>
    </row>
    <row r="105" spans="2:17">
      <c r="B105" s="299">
        <v>5653</v>
      </c>
      <c r="C105" s="299">
        <v>950</v>
      </c>
      <c r="D105" s="299">
        <v>472</v>
      </c>
      <c r="E105" s="318"/>
      <c r="F105" s="318"/>
      <c r="G105" s="299"/>
      <c r="H105" s="238"/>
      <c r="I105" s="238"/>
      <c r="J105" s="238"/>
      <c r="K105" s="238"/>
      <c r="L105" s="238"/>
      <c r="M105" s="238"/>
      <c r="N105" s="318">
        <f t="shared" si="1"/>
        <v>0</v>
      </c>
    </row>
    <row r="106" spans="2:17">
      <c r="B106" s="299"/>
      <c r="C106" s="299"/>
      <c r="D106" s="299"/>
      <c r="E106" s="299"/>
      <c r="F106" s="299"/>
      <c r="G106" s="299"/>
      <c r="H106" s="238"/>
      <c r="I106" s="238"/>
      <c r="J106" s="238"/>
      <c r="K106" s="238"/>
      <c r="L106" s="238"/>
      <c r="M106" s="238"/>
      <c r="N106" s="318">
        <f t="shared" si="1"/>
        <v>0</v>
      </c>
    </row>
    <row r="107" spans="2:17" ht="12.75" customHeight="1">
      <c r="B107" s="389" t="s">
        <v>737</v>
      </c>
      <c r="C107" s="390"/>
      <c r="D107" s="390"/>
      <c r="F107" s="397"/>
      <c r="G107" s="390"/>
      <c r="H107" s="391"/>
      <c r="I107" s="238"/>
      <c r="J107" s="238"/>
      <c r="K107" s="238"/>
      <c r="L107" s="238"/>
      <c r="M107" s="238"/>
      <c r="N107" s="318">
        <f t="shared" si="1"/>
        <v>0</v>
      </c>
    </row>
    <row r="108" spans="2:17">
      <c r="B108" s="385"/>
      <c r="C108" s="385"/>
      <c r="D108" s="385"/>
      <c r="E108" s="385"/>
      <c r="F108" s="385"/>
      <c r="G108" s="385"/>
      <c r="H108" s="238"/>
      <c r="I108" s="238"/>
      <c r="J108" s="238"/>
      <c r="K108" s="238"/>
      <c r="L108" s="238"/>
      <c r="M108" s="238"/>
      <c r="N108" s="318">
        <f t="shared" si="1"/>
        <v>0</v>
      </c>
    </row>
    <row r="109" spans="2:17">
      <c r="B109" s="299">
        <v>5653</v>
      </c>
      <c r="C109" s="309" t="s">
        <v>151</v>
      </c>
      <c r="D109" s="299">
        <v>463</v>
      </c>
      <c r="E109" s="318">
        <f>'plan rashoda po funkcijama'!$F$137</f>
        <v>200000</v>
      </c>
      <c r="F109" s="318"/>
      <c r="G109" s="318"/>
      <c r="H109" s="238"/>
      <c r="I109" s="238"/>
      <c r="J109" s="238"/>
      <c r="K109" s="238"/>
      <c r="L109" s="238"/>
      <c r="M109" s="238"/>
      <c r="N109" s="318">
        <f t="shared" si="1"/>
        <v>200000</v>
      </c>
      <c r="Q109" s="388"/>
    </row>
    <row r="110" spans="2:17">
      <c r="B110" s="299">
        <v>5653</v>
      </c>
      <c r="C110" s="309" t="s">
        <v>151</v>
      </c>
      <c r="D110" s="299">
        <v>463</v>
      </c>
      <c r="E110" s="318">
        <f>'plan rashoda po funkcijama'!F138</f>
        <v>4220000</v>
      </c>
      <c r="F110" s="318"/>
      <c r="G110" s="318"/>
      <c r="H110" s="238"/>
      <c r="I110" s="238"/>
      <c r="J110" s="238"/>
      <c r="K110" s="238"/>
      <c r="L110" s="238"/>
      <c r="M110" s="238"/>
      <c r="N110" s="318">
        <f t="shared" si="1"/>
        <v>4220000</v>
      </c>
    </row>
    <row r="111" spans="2:17">
      <c r="B111" s="299"/>
      <c r="C111" s="309"/>
      <c r="D111" s="299"/>
      <c r="E111" s="318"/>
      <c r="F111" s="318"/>
      <c r="G111" s="318"/>
      <c r="H111" s="238"/>
      <c r="I111" s="238"/>
      <c r="J111" s="238"/>
      <c r="K111" s="238"/>
      <c r="L111" s="238"/>
      <c r="M111" s="238"/>
      <c r="N111" s="318">
        <f t="shared" si="1"/>
        <v>0</v>
      </c>
    </row>
    <row r="112" spans="2:17">
      <c r="B112" s="299">
        <v>5653</v>
      </c>
      <c r="C112" s="299">
        <v>160</v>
      </c>
      <c r="D112" s="299">
        <v>481</v>
      </c>
      <c r="E112" s="318">
        <f>'plan rashoda po funkcijama'!F141</f>
        <v>700000</v>
      </c>
      <c r="F112" s="318"/>
      <c r="G112" s="318"/>
      <c r="H112" s="238"/>
      <c r="I112" s="382"/>
      <c r="J112" s="382"/>
      <c r="K112" s="382">
        <f>'plan rashoda po funkcijama'!$H$141</f>
        <v>0</v>
      </c>
      <c r="L112" s="238"/>
      <c r="M112" s="238"/>
      <c r="N112" s="318">
        <f t="shared" si="1"/>
        <v>700000</v>
      </c>
    </row>
    <row r="113" spans="2:14">
      <c r="B113" s="299">
        <v>5653</v>
      </c>
      <c r="C113" s="299">
        <v>160</v>
      </c>
      <c r="D113" s="299">
        <v>481</v>
      </c>
      <c r="E113" s="318">
        <f>'plan rashoda po funkcijama'!F142</f>
        <v>1100000</v>
      </c>
      <c r="F113" s="318"/>
      <c r="G113" s="318"/>
      <c r="H113" s="238"/>
      <c r="I113" s="238"/>
      <c r="J113" s="238"/>
      <c r="K113" s="238"/>
      <c r="L113" s="238"/>
      <c r="M113" s="238"/>
      <c r="N113" s="318">
        <f t="shared" si="1"/>
        <v>1100000</v>
      </c>
    </row>
    <row r="114" spans="2:14">
      <c r="B114" s="299"/>
      <c r="C114" s="299"/>
      <c r="D114" s="299"/>
      <c r="E114" s="318"/>
      <c r="F114" s="318"/>
      <c r="G114" s="318"/>
      <c r="H114" s="238"/>
      <c r="I114" s="238"/>
      <c r="J114" s="238"/>
      <c r="K114" s="238"/>
      <c r="L114" s="238"/>
      <c r="M114" s="238"/>
      <c r="N114" s="318">
        <f t="shared" si="1"/>
        <v>0</v>
      </c>
    </row>
    <row r="115" spans="2:14">
      <c r="B115" s="299">
        <v>5653</v>
      </c>
      <c r="C115" s="299">
        <v>330</v>
      </c>
      <c r="D115" s="299">
        <v>463</v>
      </c>
      <c r="E115" s="318">
        <v>945000</v>
      </c>
      <c r="F115" s="318"/>
      <c r="G115" s="318"/>
      <c r="H115" s="238"/>
      <c r="I115" s="238"/>
      <c r="J115" s="238"/>
      <c r="K115" s="238"/>
      <c r="L115" s="238"/>
      <c r="M115" s="238"/>
      <c r="N115" s="318">
        <f t="shared" si="1"/>
        <v>945000</v>
      </c>
    </row>
    <row r="116" spans="2:14">
      <c r="B116" s="299"/>
      <c r="C116" s="299"/>
      <c r="D116" s="299"/>
      <c r="E116" s="318"/>
      <c r="F116" s="318"/>
      <c r="G116" s="318"/>
      <c r="H116" s="238"/>
      <c r="I116" s="238"/>
      <c r="J116" s="238"/>
      <c r="K116" s="238"/>
      <c r="L116" s="238"/>
      <c r="M116" s="238"/>
      <c r="N116" s="318">
        <f t="shared" si="1"/>
        <v>0</v>
      </c>
    </row>
    <row r="117" spans="2:14">
      <c r="B117" s="299"/>
      <c r="C117" s="299"/>
      <c r="D117" s="299"/>
      <c r="E117" s="318"/>
      <c r="F117" s="318"/>
      <c r="G117" s="299"/>
      <c r="H117" s="238"/>
      <c r="I117" s="238"/>
      <c r="J117" s="238"/>
      <c r="K117" s="238"/>
      <c r="L117" s="238"/>
      <c r="M117" s="238"/>
      <c r="N117" s="318">
        <f t="shared" si="1"/>
        <v>0</v>
      </c>
    </row>
    <row r="118" spans="2:14">
      <c r="B118" s="299">
        <v>5653</v>
      </c>
      <c r="C118" s="299">
        <v>421</v>
      </c>
      <c r="D118" s="299">
        <v>451</v>
      </c>
      <c r="E118" s="318" t="e">
        <f>'plan rashoda po funkcijama'!$F$148</f>
        <v>#REF!</v>
      </c>
      <c r="F118" s="318"/>
      <c r="G118" s="299"/>
      <c r="H118" s="238"/>
      <c r="I118" s="238"/>
      <c r="J118" s="238"/>
      <c r="K118" s="238"/>
      <c r="L118" s="238"/>
      <c r="M118" s="238"/>
      <c r="N118" s="318" t="e">
        <f t="shared" si="1"/>
        <v>#REF!</v>
      </c>
    </row>
    <row r="119" spans="2:14">
      <c r="B119" s="299"/>
      <c r="C119" s="299"/>
      <c r="D119" s="299"/>
      <c r="E119" s="318"/>
      <c r="F119" s="318"/>
      <c r="G119" s="299"/>
      <c r="H119" s="238"/>
      <c r="I119" s="238"/>
      <c r="J119" s="238"/>
      <c r="K119" s="238"/>
      <c r="L119" s="238"/>
      <c r="M119" s="238"/>
      <c r="N119" s="318">
        <f t="shared" si="1"/>
        <v>0</v>
      </c>
    </row>
    <row r="120" spans="2:14">
      <c r="B120" s="299">
        <v>5653</v>
      </c>
      <c r="C120" s="299">
        <v>560</v>
      </c>
      <c r="D120" s="99">
        <v>451</v>
      </c>
      <c r="E120" s="318">
        <f>'plan rashoda po funkcijama'!F151</f>
        <v>500000</v>
      </c>
      <c r="F120" s="318"/>
      <c r="G120" s="299"/>
      <c r="H120" s="238"/>
      <c r="I120" s="238"/>
      <c r="J120" s="238"/>
      <c r="K120" s="238"/>
      <c r="L120" s="238"/>
      <c r="M120" s="238"/>
      <c r="N120" s="318">
        <f t="shared" si="1"/>
        <v>500000</v>
      </c>
    </row>
    <row r="121" spans="2:14">
      <c r="B121" s="299">
        <v>5653</v>
      </c>
      <c r="C121" s="299">
        <v>560</v>
      </c>
      <c r="D121" s="103">
        <v>451</v>
      </c>
      <c r="E121" s="318">
        <f>'plan rashoda po funkcijama'!F152</f>
        <v>675000</v>
      </c>
      <c r="F121" s="318"/>
      <c r="G121" s="299"/>
      <c r="H121" s="238"/>
      <c r="I121" s="238"/>
      <c r="J121" s="238"/>
      <c r="K121" s="238"/>
      <c r="L121" s="238"/>
      <c r="M121" s="238"/>
      <c r="N121" s="318">
        <f t="shared" si="1"/>
        <v>675000</v>
      </c>
    </row>
    <row r="122" spans="2:14">
      <c r="B122" s="299">
        <v>5653</v>
      </c>
      <c r="C122" s="299">
        <v>560</v>
      </c>
      <c r="D122" s="99">
        <v>463</v>
      </c>
      <c r="E122" s="318">
        <f>'plan rashoda po funkcijama'!F153</f>
        <v>350000</v>
      </c>
      <c r="F122" s="318"/>
      <c r="G122" s="299"/>
      <c r="H122" s="238"/>
      <c r="I122" s="238"/>
      <c r="J122" s="238"/>
      <c r="K122" s="238"/>
      <c r="L122" s="238"/>
      <c r="M122" s="238"/>
      <c r="N122" s="318">
        <f t="shared" si="1"/>
        <v>350000</v>
      </c>
    </row>
    <row r="123" spans="2:14">
      <c r="B123" s="299">
        <v>5653</v>
      </c>
      <c r="C123" s="299">
        <v>560</v>
      </c>
      <c r="D123" s="103">
        <v>481</v>
      </c>
      <c r="E123" s="318">
        <f>'plan rashoda po funkcijama'!F154</f>
        <v>500000</v>
      </c>
      <c r="F123" s="318"/>
      <c r="G123" s="299"/>
      <c r="H123" s="238"/>
      <c r="I123" s="238"/>
      <c r="J123" s="238"/>
      <c r="K123" s="238"/>
      <c r="L123" s="238"/>
      <c r="M123" s="238"/>
      <c r="N123" s="318">
        <f t="shared" si="1"/>
        <v>500000</v>
      </c>
    </row>
    <row r="124" spans="2:14">
      <c r="B124" s="299"/>
      <c r="C124" s="299"/>
      <c r="D124" s="299"/>
      <c r="E124" s="318"/>
      <c r="F124" s="318"/>
      <c r="G124" s="299"/>
      <c r="H124" s="238"/>
      <c r="I124" s="238"/>
      <c r="J124" s="238"/>
      <c r="K124" s="238"/>
      <c r="L124" s="238"/>
      <c r="M124" s="238"/>
      <c r="N124" s="318">
        <f t="shared" si="1"/>
        <v>0</v>
      </c>
    </row>
    <row r="125" spans="2:14">
      <c r="B125" s="299">
        <v>5653</v>
      </c>
      <c r="C125" s="299">
        <v>630</v>
      </c>
      <c r="D125" s="299">
        <v>451</v>
      </c>
      <c r="E125" s="318">
        <f>'plan rashoda po funkcijama'!F160</f>
        <v>27000000</v>
      </c>
      <c r="F125" s="318"/>
      <c r="G125" s="318"/>
      <c r="H125" s="238"/>
      <c r="I125" s="238"/>
      <c r="J125" s="238"/>
      <c r="K125" s="238"/>
      <c r="L125" s="238"/>
      <c r="M125" s="238"/>
      <c r="N125" s="318">
        <f t="shared" si="1"/>
        <v>27000000</v>
      </c>
    </row>
    <row r="126" spans="2:14">
      <c r="B126" s="299">
        <v>5653</v>
      </c>
      <c r="C126" s="299">
        <v>630</v>
      </c>
      <c r="D126" s="299">
        <v>451</v>
      </c>
      <c r="E126" s="318">
        <f>'plan rashoda po funkcijama'!F161</f>
        <v>6320000</v>
      </c>
      <c r="F126" s="318"/>
      <c r="G126" s="318"/>
      <c r="H126" s="238"/>
      <c r="I126" s="238"/>
      <c r="J126" s="238"/>
      <c r="K126" s="238"/>
      <c r="L126" s="238"/>
      <c r="M126" s="238"/>
      <c r="N126" s="318">
        <f t="shared" si="1"/>
        <v>6320000</v>
      </c>
    </row>
    <row r="127" spans="2:14">
      <c r="B127" s="299"/>
      <c r="C127" s="299"/>
      <c r="D127" s="299"/>
      <c r="E127" s="318"/>
      <c r="F127" s="318"/>
      <c r="G127" s="318"/>
      <c r="H127" s="238"/>
      <c r="I127" s="238"/>
      <c r="J127" s="238"/>
      <c r="K127" s="238"/>
      <c r="L127" s="238"/>
      <c r="M127" s="238"/>
      <c r="N127" s="318">
        <f t="shared" si="1"/>
        <v>0</v>
      </c>
    </row>
    <row r="128" spans="2:14">
      <c r="B128" s="299">
        <v>5653</v>
      </c>
      <c r="C128" s="299">
        <v>660</v>
      </c>
      <c r="D128" s="299">
        <v>481</v>
      </c>
      <c r="E128" s="318">
        <f>'plan rashoda po funkcijama'!$F$164</f>
        <v>5445000</v>
      </c>
      <c r="F128" s="318"/>
      <c r="G128" s="318"/>
      <c r="H128" s="238"/>
      <c r="I128" s="238"/>
      <c r="J128" s="238"/>
      <c r="K128" s="318"/>
      <c r="L128" s="238"/>
      <c r="M128" s="238"/>
      <c r="N128" s="318">
        <f t="shared" si="1"/>
        <v>5445000</v>
      </c>
    </row>
    <row r="129" spans="2:14">
      <c r="B129" s="299"/>
      <c r="C129" s="299"/>
      <c r="D129" s="299"/>
      <c r="E129" s="318"/>
      <c r="F129" s="318"/>
      <c r="G129" s="318"/>
      <c r="H129" s="238"/>
      <c r="I129" s="238"/>
      <c r="J129" s="238"/>
      <c r="K129" s="238"/>
      <c r="L129" s="238"/>
      <c r="M129" s="238"/>
      <c r="N129" s="318">
        <f t="shared" si="1"/>
        <v>0</v>
      </c>
    </row>
    <row r="130" spans="2:14">
      <c r="B130" s="299">
        <v>5653</v>
      </c>
      <c r="C130" s="299">
        <v>760</v>
      </c>
      <c r="D130" s="299">
        <v>463</v>
      </c>
      <c r="E130" s="318">
        <f>'plan rashoda po funkcijama'!F167</f>
        <v>1000000</v>
      </c>
      <c r="F130" s="318"/>
      <c r="G130" s="299"/>
      <c r="H130" s="238"/>
      <c r="I130" s="238"/>
      <c r="J130" s="238"/>
      <c r="K130" s="238"/>
      <c r="L130" s="238"/>
      <c r="M130" s="238"/>
      <c r="N130" s="318">
        <f t="shared" si="1"/>
        <v>1000000</v>
      </c>
    </row>
    <row r="131" spans="2:14">
      <c r="B131" s="299">
        <v>5653</v>
      </c>
      <c r="C131" s="299">
        <v>760</v>
      </c>
      <c r="D131" s="299">
        <v>463</v>
      </c>
      <c r="E131" s="318">
        <f>'plan rashoda po funkcijama'!F168</f>
        <v>170000</v>
      </c>
      <c r="F131" s="318"/>
      <c r="G131" s="299"/>
      <c r="H131" s="238"/>
      <c r="I131" s="238"/>
      <c r="J131" s="238"/>
      <c r="K131" s="238"/>
      <c r="L131" s="238"/>
      <c r="M131" s="238"/>
      <c r="N131" s="318">
        <f t="shared" si="1"/>
        <v>170000</v>
      </c>
    </row>
    <row r="132" spans="2:14">
      <c r="B132" s="299"/>
      <c r="C132" s="299"/>
      <c r="D132" s="299"/>
      <c r="E132" s="318"/>
      <c r="F132" s="318"/>
      <c r="G132" s="318"/>
      <c r="H132" s="238"/>
      <c r="I132" s="238"/>
      <c r="J132" s="238"/>
      <c r="K132" s="238"/>
      <c r="L132" s="238"/>
      <c r="M132" s="238"/>
      <c r="N132" s="318">
        <f t="shared" si="1"/>
        <v>0</v>
      </c>
    </row>
    <row r="133" spans="2:14">
      <c r="B133" s="299">
        <v>5653</v>
      </c>
      <c r="C133" s="299">
        <v>810</v>
      </c>
      <c r="D133" s="299">
        <v>481</v>
      </c>
      <c r="F133" s="318"/>
      <c r="G133" s="318"/>
      <c r="H133" s="238"/>
      <c r="I133" s="238"/>
      <c r="J133" s="238"/>
      <c r="K133" s="318">
        <f>'plan rashoda po funkcijama'!$H$171</f>
        <v>2000000</v>
      </c>
      <c r="L133" s="238"/>
      <c r="M133" s="238"/>
      <c r="N133" s="318">
        <f t="shared" si="1"/>
        <v>2000000</v>
      </c>
    </row>
    <row r="134" spans="2:14">
      <c r="B134" s="299"/>
      <c r="C134" s="299">
        <v>810</v>
      </c>
      <c r="D134" s="299">
        <v>481</v>
      </c>
      <c r="E134" s="318" t="e">
        <f>'plan rashoda po funkcijama'!$F$172</f>
        <v>#REF!</v>
      </c>
      <c r="F134" s="318"/>
      <c r="G134" s="318"/>
      <c r="H134" s="238"/>
      <c r="I134" s="238"/>
      <c r="J134" s="238"/>
      <c r="K134" s="238"/>
      <c r="L134" s="238"/>
      <c r="M134" s="238"/>
      <c r="N134" s="318" t="e">
        <f>SUM(E134:M134)</f>
        <v>#REF!</v>
      </c>
    </row>
    <row r="135" spans="2:14">
      <c r="B135" s="299"/>
      <c r="C135" s="299"/>
      <c r="D135" s="299"/>
      <c r="E135" s="318"/>
      <c r="F135" s="318"/>
      <c r="G135" s="318"/>
      <c r="H135" s="238"/>
      <c r="I135" s="238"/>
      <c r="J135" s="238"/>
      <c r="K135" s="238"/>
      <c r="L135" s="238"/>
      <c r="M135" s="238"/>
      <c r="N135" s="318"/>
    </row>
    <row r="136" spans="2:14">
      <c r="B136" s="299">
        <v>5653</v>
      </c>
      <c r="C136" s="299">
        <v>820</v>
      </c>
      <c r="D136" s="299">
        <v>463</v>
      </c>
      <c r="E136" s="318">
        <f>'plan rashoda po funkcijama'!F175</f>
        <v>400000</v>
      </c>
      <c r="F136" s="318"/>
      <c r="G136" s="318"/>
      <c r="H136" s="238"/>
      <c r="I136" s="238"/>
      <c r="J136" s="238"/>
      <c r="K136" s="238"/>
      <c r="L136" s="238"/>
      <c r="M136" s="238"/>
      <c r="N136" s="318">
        <f t="shared" si="1"/>
        <v>400000</v>
      </c>
    </row>
    <row r="137" spans="2:14">
      <c r="B137" s="299">
        <v>5653</v>
      </c>
      <c r="C137" s="299">
        <v>820</v>
      </c>
      <c r="D137" s="299">
        <v>463</v>
      </c>
      <c r="E137" s="318">
        <f>'plan rashoda po funkcijama'!F176</f>
        <v>2000000</v>
      </c>
      <c r="F137" s="318"/>
      <c r="G137" s="318"/>
      <c r="H137" s="238"/>
      <c r="I137" s="238"/>
      <c r="J137" s="238"/>
      <c r="K137" s="238"/>
      <c r="L137" s="238"/>
      <c r="M137" s="238"/>
      <c r="N137" s="318">
        <f t="shared" si="1"/>
        <v>2000000</v>
      </c>
    </row>
    <row r="138" spans="2:14">
      <c r="B138" s="299"/>
      <c r="C138" s="299"/>
      <c r="D138" s="299"/>
      <c r="E138" s="318"/>
      <c r="F138" s="318"/>
      <c r="G138" s="318"/>
      <c r="H138" s="238"/>
      <c r="I138" s="238"/>
      <c r="J138" s="238"/>
      <c r="K138" s="238"/>
      <c r="L138" s="238"/>
      <c r="M138" s="238"/>
      <c r="N138" s="318">
        <f t="shared" si="1"/>
        <v>0</v>
      </c>
    </row>
    <row r="139" spans="2:14">
      <c r="B139" s="299">
        <v>5653</v>
      </c>
      <c r="C139" s="299">
        <v>830</v>
      </c>
      <c r="D139" s="299">
        <v>451</v>
      </c>
      <c r="E139" s="318" t="e">
        <f>'plan rashoda po funkcijama'!$F$179</f>
        <v>#REF!</v>
      </c>
      <c r="F139" s="318"/>
      <c r="G139" s="318"/>
      <c r="H139" s="238"/>
      <c r="I139" s="238"/>
      <c r="J139" s="238"/>
      <c r="K139" s="318">
        <v>388803.24</v>
      </c>
      <c r="L139" s="238"/>
      <c r="M139" s="238"/>
      <c r="N139" s="318" t="e">
        <f t="shared" si="1"/>
        <v>#REF!</v>
      </c>
    </row>
    <row r="140" spans="2:14">
      <c r="B140" s="299"/>
      <c r="C140" s="299"/>
      <c r="D140" s="299"/>
      <c r="E140" s="318"/>
      <c r="F140" s="318"/>
      <c r="G140" s="318"/>
      <c r="H140" s="238"/>
      <c r="I140" s="238"/>
      <c r="J140" s="238"/>
      <c r="K140" s="238"/>
      <c r="L140" s="238"/>
      <c r="M140" s="238"/>
      <c r="N140" s="318">
        <f t="shared" si="1"/>
        <v>0</v>
      </c>
    </row>
    <row r="141" spans="2:14">
      <c r="B141" s="299">
        <v>5653</v>
      </c>
      <c r="C141" s="299">
        <v>840</v>
      </c>
      <c r="D141" s="299">
        <v>481</v>
      </c>
      <c r="E141" s="318">
        <f>'plan rashoda po funkcijama'!F182</f>
        <v>1000000</v>
      </c>
      <c r="F141" s="318"/>
      <c r="G141" s="318"/>
      <c r="H141" s="238"/>
      <c r="I141" s="318">
        <v>230640</v>
      </c>
      <c r="J141" s="238"/>
      <c r="K141" s="238"/>
      <c r="L141" s="238"/>
      <c r="M141" s="238"/>
      <c r="N141" s="318">
        <f t="shared" si="1"/>
        <v>1230640</v>
      </c>
    </row>
    <row r="142" spans="2:14">
      <c r="B142" s="299">
        <v>5653</v>
      </c>
      <c r="C142" s="299">
        <v>840</v>
      </c>
      <c r="D142" s="299">
        <v>481</v>
      </c>
      <c r="E142" s="318">
        <f>'plan rashoda po funkcijama'!F183</f>
        <v>4000000</v>
      </c>
      <c r="F142" s="318"/>
      <c r="G142" s="318"/>
      <c r="H142" s="238"/>
      <c r="I142" s="238"/>
      <c r="J142" s="238"/>
      <c r="K142" s="238"/>
      <c r="L142" s="238"/>
      <c r="M142" s="238"/>
      <c r="N142" s="318">
        <f t="shared" si="1"/>
        <v>4000000</v>
      </c>
    </row>
    <row r="143" spans="2:14">
      <c r="B143" s="299"/>
      <c r="C143" s="299"/>
      <c r="D143" s="299"/>
      <c r="E143" s="318"/>
      <c r="F143" s="318"/>
      <c r="G143" s="318"/>
      <c r="H143" s="238"/>
      <c r="I143" s="238"/>
      <c r="J143" s="238"/>
      <c r="K143" s="238"/>
      <c r="L143" s="238"/>
      <c r="M143" s="238"/>
      <c r="N143" s="318">
        <f t="shared" si="1"/>
        <v>0</v>
      </c>
    </row>
    <row r="144" spans="2:14">
      <c r="B144" s="299">
        <v>5653</v>
      </c>
      <c r="C144" s="299">
        <v>912</v>
      </c>
      <c r="D144" s="299">
        <v>463</v>
      </c>
      <c r="E144" s="318">
        <f>'plan rashoda po funkcijama'!$F$186</f>
        <v>20894960</v>
      </c>
      <c r="F144" s="318"/>
      <c r="G144" s="299"/>
      <c r="H144" s="238"/>
      <c r="I144" s="238"/>
      <c r="J144" s="238"/>
      <c r="K144" s="238"/>
      <c r="L144" s="238"/>
      <c r="M144" s="238"/>
      <c r="N144" s="318">
        <f t="shared" si="1"/>
        <v>20894960</v>
      </c>
    </row>
    <row r="145" spans="2:16">
      <c r="B145" s="299"/>
      <c r="C145" s="299"/>
      <c r="D145" s="299"/>
      <c r="E145" s="318"/>
      <c r="F145" s="318"/>
      <c r="G145" s="318"/>
      <c r="H145" s="238"/>
      <c r="I145" s="238"/>
      <c r="J145" s="238"/>
      <c r="K145" s="238"/>
      <c r="L145" s="238"/>
      <c r="M145" s="238"/>
      <c r="N145" s="318">
        <f t="shared" si="1"/>
        <v>0</v>
      </c>
    </row>
    <row r="146" spans="2:16">
      <c r="B146" s="299">
        <v>5653</v>
      </c>
      <c r="C146" s="299">
        <v>920</v>
      </c>
      <c r="D146" s="299">
        <v>463</v>
      </c>
      <c r="E146" s="318">
        <f>'plan rashoda po funkcijama'!$F$189</f>
        <v>9707000</v>
      </c>
      <c r="F146" s="318"/>
      <c r="G146" s="318"/>
      <c r="H146" s="238"/>
      <c r="I146" s="238"/>
      <c r="J146" s="238"/>
      <c r="K146" s="238"/>
      <c r="L146" s="238"/>
      <c r="M146" s="238"/>
      <c r="N146" s="318">
        <f t="shared" si="1"/>
        <v>9707000</v>
      </c>
    </row>
    <row r="147" spans="2:16">
      <c r="B147" s="299">
        <f>B146</f>
        <v>5653</v>
      </c>
      <c r="C147" s="299">
        <f>C146</f>
        <v>920</v>
      </c>
      <c r="D147" s="299">
        <f>D146</f>
        <v>463</v>
      </c>
      <c r="E147" s="318">
        <f>'plan rashoda po funkcijama'!$F$190</f>
        <v>350000</v>
      </c>
      <c r="F147" s="318"/>
      <c r="G147" s="318"/>
      <c r="H147" s="238"/>
      <c r="I147" s="238"/>
      <c r="J147" s="238"/>
      <c r="K147" s="238"/>
      <c r="L147" s="238"/>
      <c r="M147" s="238"/>
      <c r="N147" s="318">
        <f>SUM(E147:M147)</f>
        <v>350000</v>
      </c>
      <c r="O147" s="28"/>
    </row>
    <row r="148" spans="2:16">
      <c r="B148" s="299"/>
      <c r="C148" s="299"/>
      <c r="D148" s="299"/>
      <c r="E148" s="318"/>
      <c r="F148" s="318"/>
      <c r="G148" s="318"/>
      <c r="H148" s="238"/>
      <c r="I148" s="238"/>
      <c r="J148" s="238"/>
      <c r="K148" s="238"/>
      <c r="L148" s="238"/>
      <c r="M148" s="238"/>
      <c r="N148" s="318">
        <f t="shared" si="1"/>
        <v>0</v>
      </c>
    </row>
    <row r="149" spans="2:16" ht="12.75" customHeight="1">
      <c r="B149" s="372" t="s">
        <v>714</v>
      </c>
      <c r="C149" s="373"/>
      <c r="D149" s="373"/>
      <c r="E149" s="373"/>
      <c r="F149" s="362"/>
      <c r="G149" s="381"/>
      <c r="H149" s="238"/>
      <c r="I149" s="238"/>
      <c r="J149" s="238"/>
      <c r="K149" s="238"/>
      <c r="L149" s="238"/>
      <c r="M149" s="238"/>
      <c r="N149" s="318">
        <f t="shared" si="1"/>
        <v>0</v>
      </c>
    </row>
    <row r="150" spans="2:16">
      <c r="B150" s="299"/>
      <c r="C150" s="299"/>
      <c r="D150" s="299"/>
      <c r="E150" s="299"/>
      <c r="F150" s="299"/>
      <c r="G150" s="299"/>
      <c r="H150" s="238"/>
      <c r="I150" s="238"/>
      <c r="J150" s="238"/>
      <c r="K150" s="238"/>
      <c r="L150" s="238"/>
      <c r="M150" s="238"/>
      <c r="N150" s="318">
        <f t="shared" si="1"/>
        <v>0</v>
      </c>
    </row>
    <row r="151" spans="2:16">
      <c r="B151" s="299">
        <v>5653</v>
      </c>
      <c r="C151" s="299">
        <v>160</v>
      </c>
      <c r="D151" s="93">
        <v>421</v>
      </c>
      <c r="E151" s="318">
        <f>'plan rashoda po funkcijama'!F195</f>
        <v>415000</v>
      </c>
      <c r="F151" s="318"/>
      <c r="G151" s="318"/>
      <c r="H151" s="238"/>
      <c r="I151" s="238"/>
      <c r="J151" s="238"/>
      <c r="K151" s="382"/>
      <c r="L151" s="238"/>
      <c r="M151" s="238"/>
      <c r="N151" s="318">
        <f t="shared" si="1"/>
        <v>415000</v>
      </c>
    </row>
    <row r="152" spans="2:16">
      <c r="B152" s="299">
        <v>5653</v>
      </c>
      <c r="C152" s="299">
        <v>160</v>
      </c>
      <c r="D152" s="93">
        <v>423</v>
      </c>
      <c r="E152" s="318">
        <f>'plan rashoda po funkcijama'!F196</f>
        <v>10000</v>
      </c>
      <c r="F152" s="318"/>
      <c r="G152" s="318"/>
      <c r="H152" s="238"/>
      <c r="I152" s="238"/>
      <c r="J152" s="238"/>
      <c r="K152" s="382"/>
      <c r="L152" s="238"/>
      <c r="M152" s="238"/>
      <c r="N152" s="318">
        <f t="shared" si="1"/>
        <v>10000</v>
      </c>
    </row>
    <row r="153" spans="2:16">
      <c r="B153" s="299">
        <v>5653</v>
      </c>
      <c r="C153" s="299">
        <v>160</v>
      </c>
      <c r="D153" s="93">
        <v>424</v>
      </c>
      <c r="E153" s="318">
        <f>'plan rashoda po funkcijama'!F197</f>
        <v>20000</v>
      </c>
      <c r="F153" s="318"/>
      <c r="G153" s="318"/>
      <c r="H153" s="238"/>
      <c r="I153" s="238"/>
      <c r="J153" s="238"/>
      <c r="K153" s="382"/>
      <c r="L153" s="238"/>
      <c r="M153" s="238"/>
      <c r="N153" s="318">
        <f t="shared" si="1"/>
        <v>20000</v>
      </c>
    </row>
    <row r="154" spans="2:16">
      <c r="B154" s="299">
        <v>5653</v>
      </c>
      <c r="C154" s="299">
        <v>160</v>
      </c>
      <c r="D154" s="93">
        <v>425</v>
      </c>
      <c r="E154" s="318">
        <f>'plan rashoda po funkcijama'!F198</f>
        <v>40000</v>
      </c>
      <c r="F154" s="318"/>
      <c r="G154" s="318"/>
      <c r="H154" s="238"/>
      <c r="I154" s="238"/>
      <c r="J154" s="238"/>
      <c r="K154" s="382"/>
      <c r="L154" s="238"/>
      <c r="M154" s="238"/>
      <c r="N154" s="318">
        <f t="shared" si="1"/>
        <v>40000</v>
      </c>
    </row>
    <row r="155" spans="2:16">
      <c r="B155" s="299">
        <v>5653</v>
      </c>
      <c r="C155" s="299">
        <v>160</v>
      </c>
      <c r="D155" s="93">
        <v>426</v>
      </c>
      <c r="E155" s="318">
        <f>'plan rashoda po funkcijama'!F199</f>
        <v>170000</v>
      </c>
      <c r="F155" s="318"/>
      <c r="G155" s="318"/>
      <c r="H155" s="238"/>
      <c r="I155" s="238"/>
      <c r="J155" s="238"/>
      <c r="K155" s="382"/>
      <c r="L155" s="238"/>
      <c r="M155" s="238"/>
      <c r="N155" s="318">
        <f t="shared" si="1"/>
        <v>170000</v>
      </c>
    </row>
    <row r="156" spans="2:16">
      <c r="B156" s="299">
        <v>5653</v>
      </c>
      <c r="C156" s="299">
        <v>160</v>
      </c>
      <c r="D156" s="93">
        <v>482</v>
      </c>
      <c r="E156" s="318">
        <f>'plan rashoda po funkcijama'!F200</f>
        <v>37000</v>
      </c>
      <c r="F156" s="318"/>
      <c r="G156" s="318"/>
      <c r="H156" s="238"/>
      <c r="I156" s="238"/>
      <c r="J156" s="238"/>
      <c r="K156" s="382"/>
      <c r="L156" s="238"/>
      <c r="M156" s="238"/>
      <c r="N156" s="318">
        <f t="shared" si="1"/>
        <v>37000</v>
      </c>
    </row>
    <row r="157" spans="2:16">
      <c r="B157" s="299">
        <v>5653</v>
      </c>
      <c r="C157" s="299">
        <v>160</v>
      </c>
      <c r="D157" s="93">
        <v>512</v>
      </c>
      <c r="E157" s="318">
        <f>'plan rashoda po funkcijama'!F201</f>
        <v>8000</v>
      </c>
      <c r="F157" s="318"/>
      <c r="G157" s="318"/>
      <c r="H157" s="238"/>
      <c r="I157" s="238"/>
      <c r="J157" s="238"/>
      <c r="K157" s="382"/>
      <c r="L157" s="238"/>
      <c r="M157" s="238"/>
      <c r="N157" s="318">
        <f t="shared" ref="N157:N224" si="2">SUM(E157:M157)</f>
        <v>8000</v>
      </c>
    </row>
    <row r="158" spans="2:16">
      <c r="B158" s="392"/>
      <c r="C158" s="483"/>
      <c r="D158" s="394"/>
      <c r="E158" s="396"/>
      <c r="F158" s="484"/>
      <c r="G158" s="318"/>
      <c r="H158" s="238"/>
      <c r="I158" s="238"/>
      <c r="J158" s="238"/>
      <c r="K158" s="382"/>
      <c r="L158" s="238"/>
      <c r="M158" s="238"/>
      <c r="N158" s="318"/>
      <c r="O158" s="28"/>
    </row>
    <row r="159" spans="2:16" ht="12.75" customHeight="1">
      <c r="B159" s="372" t="s">
        <v>716</v>
      </c>
      <c r="C159" s="373"/>
      <c r="D159" s="373"/>
      <c r="E159" s="373"/>
      <c r="F159" s="362"/>
      <c r="G159" s="318"/>
      <c r="H159" s="238"/>
      <c r="I159" s="238"/>
      <c r="J159" s="238"/>
      <c r="K159" s="238"/>
      <c r="L159" s="238"/>
      <c r="M159" s="238"/>
      <c r="N159" s="318"/>
      <c r="P159" s="28"/>
    </row>
    <row r="160" spans="2:16" ht="12.75" customHeight="1">
      <c r="B160" s="372"/>
      <c r="C160" s="373"/>
      <c r="D160" s="373"/>
      <c r="E160" s="373"/>
      <c r="F160" s="362"/>
      <c r="G160" s="318"/>
      <c r="H160" s="238"/>
      <c r="I160" s="238"/>
      <c r="J160" s="238"/>
      <c r="K160" s="238"/>
      <c r="L160" s="238"/>
      <c r="M160" s="238"/>
      <c r="N160" s="318"/>
      <c r="P160" s="28"/>
    </row>
    <row r="161" spans="2:15">
      <c r="B161" s="299"/>
      <c r="C161" s="299"/>
      <c r="D161" s="299"/>
      <c r="E161" s="318"/>
      <c r="F161" s="318"/>
      <c r="G161" s="318"/>
      <c r="H161" s="238"/>
      <c r="I161" s="238"/>
      <c r="J161" s="238"/>
      <c r="K161" s="238"/>
      <c r="L161" s="238"/>
      <c r="M161" s="238"/>
      <c r="N161" s="318">
        <f t="shared" si="2"/>
        <v>0</v>
      </c>
    </row>
    <row r="162" spans="2:15">
      <c r="B162" s="299">
        <v>5653</v>
      </c>
      <c r="C162" s="299">
        <v>473</v>
      </c>
      <c r="D162" s="299">
        <v>411</v>
      </c>
      <c r="E162" s="318">
        <f>'plan rashoda po funkcijama'!F206</f>
        <v>975000</v>
      </c>
      <c r="F162" s="318"/>
      <c r="G162" s="318"/>
      <c r="H162" s="238"/>
      <c r="I162" s="238"/>
      <c r="J162" s="238"/>
      <c r="K162" s="238"/>
      <c r="L162" s="238"/>
      <c r="M162" s="238"/>
      <c r="N162" s="318">
        <f t="shared" si="2"/>
        <v>975000</v>
      </c>
    </row>
    <row r="163" spans="2:15">
      <c r="B163" s="299">
        <v>5653</v>
      </c>
      <c r="C163" s="299">
        <v>473</v>
      </c>
      <c r="D163" s="299">
        <v>412</v>
      </c>
      <c r="E163" s="318">
        <f>'plan rashoda po funkcijama'!F207</f>
        <v>175000</v>
      </c>
      <c r="F163" s="318"/>
      <c r="G163" s="318"/>
      <c r="H163" s="238"/>
      <c r="I163" s="238"/>
      <c r="J163" s="238"/>
      <c r="K163" s="238"/>
      <c r="L163" s="238"/>
      <c r="M163" s="238"/>
      <c r="N163" s="318">
        <f t="shared" si="2"/>
        <v>175000</v>
      </c>
    </row>
    <row r="164" spans="2:15">
      <c r="B164" s="299">
        <v>5653</v>
      </c>
      <c r="C164" s="299">
        <v>473</v>
      </c>
      <c r="D164" s="299">
        <v>421</v>
      </c>
      <c r="E164" s="318">
        <f>'plan rashoda po funkcijama'!F208</f>
        <v>305000</v>
      </c>
      <c r="F164" s="318"/>
      <c r="G164" s="318"/>
      <c r="H164" s="238"/>
      <c r="I164" s="238"/>
      <c r="J164" s="238"/>
      <c r="K164" s="238"/>
      <c r="L164" s="238"/>
      <c r="M164" s="238"/>
      <c r="N164" s="318">
        <f t="shared" si="2"/>
        <v>305000</v>
      </c>
    </row>
    <row r="165" spans="2:15">
      <c r="B165" s="299">
        <v>5653</v>
      </c>
      <c r="C165" s="299">
        <v>473</v>
      </c>
      <c r="D165" s="299">
        <v>423</v>
      </c>
      <c r="E165" s="318">
        <f>'plan rashoda po funkcijama'!F209</f>
        <v>2000000</v>
      </c>
      <c r="F165" s="318"/>
      <c r="G165" s="318"/>
      <c r="H165" s="238"/>
      <c r="I165" s="238"/>
      <c r="J165" s="238"/>
      <c r="K165" s="238"/>
      <c r="L165" s="238"/>
      <c r="M165" s="238"/>
      <c r="N165" s="318">
        <f t="shared" si="2"/>
        <v>2000000</v>
      </c>
    </row>
    <row r="166" spans="2:15">
      <c r="B166" s="299">
        <v>5653</v>
      </c>
      <c r="C166" s="299">
        <v>473</v>
      </c>
      <c r="D166" s="299">
        <v>424</v>
      </c>
      <c r="E166" s="318">
        <f>'plan rashoda po funkcijama'!F210</f>
        <v>0</v>
      </c>
      <c r="F166" s="318"/>
      <c r="G166" s="318"/>
      <c r="H166" s="238"/>
      <c r="I166" s="238"/>
      <c r="J166" s="238"/>
      <c r="K166" s="238"/>
      <c r="L166" s="238"/>
      <c r="M166" s="238"/>
      <c r="N166" s="318">
        <f t="shared" si="2"/>
        <v>0</v>
      </c>
    </row>
    <row r="167" spans="2:15">
      <c r="B167" s="299">
        <v>5653</v>
      </c>
      <c r="C167" s="299">
        <v>473</v>
      </c>
      <c r="D167" s="299">
        <v>425</v>
      </c>
      <c r="E167" s="318">
        <f>'plan rashoda po funkcijama'!F211</f>
        <v>10000</v>
      </c>
      <c r="F167" s="318"/>
      <c r="G167" s="318"/>
      <c r="H167" s="238"/>
      <c r="I167" s="238"/>
      <c r="J167" s="238"/>
      <c r="K167" s="238"/>
      <c r="L167" s="238"/>
      <c r="M167" s="238"/>
      <c r="N167" s="318">
        <f>SUM(E167:M167)</f>
        <v>10000</v>
      </c>
    </row>
    <row r="168" spans="2:15">
      <c r="B168" s="299">
        <v>5653</v>
      </c>
      <c r="C168" s="299">
        <v>473</v>
      </c>
      <c r="D168" s="299">
        <v>426</v>
      </c>
      <c r="E168" s="318">
        <f>'plan rashoda po funkcijama'!F212</f>
        <v>0</v>
      </c>
      <c r="F168" s="318"/>
      <c r="G168" s="318"/>
      <c r="H168" s="238"/>
      <c r="I168" s="238"/>
      <c r="J168" s="238"/>
      <c r="K168" s="238"/>
      <c r="L168" s="238"/>
      <c r="M168" s="238"/>
      <c r="N168" s="318">
        <f t="shared" si="2"/>
        <v>0</v>
      </c>
    </row>
    <row r="169" spans="2:15">
      <c r="B169" s="299">
        <v>5653</v>
      </c>
      <c r="C169" s="299">
        <v>473</v>
      </c>
      <c r="D169" s="299">
        <v>482</v>
      </c>
      <c r="E169" s="318">
        <f>'plan rashoda po funkcijama'!F213</f>
        <v>15000</v>
      </c>
      <c r="F169" s="318"/>
      <c r="G169" s="318"/>
      <c r="H169" s="238"/>
      <c r="I169" s="238"/>
      <c r="J169" s="238"/>
      <c r="K169" s="238"/>
      <c r="L169" s="238"/>
      <c r="M169" s="238"/>
      <c r="N169" s="318">
        <f t="shared" si="2"/>
        <v>15000</v>
      </c>
    </row>
    <row r="170" spans="2:15">
      <c r="B170" s="299">
        <v>5653</v>
      </c>
      <c r="C170" s="299">
        <v>473</v>
      </c>
      <c r="D170" s="299">
        <v>512</v>
      </c>
      <c r="E170" s="318">
        <f>'plan rashoda po funkcijama'!F214</f>
        <v>25000</v>
      </c>
      <c r="F170" s="318"/>
      <c r="G170" s="318"/>
      <c r="H170" s="238"/>
      <c r="I170" s="238"/>
      <c r="J170" s="238"/>
      <c r="K170" s="238"/>
      <c r="L170" s="238"/>
      <c r="M170" s="238"/>
      <c r="N170" s="318">
        <f t="shared" si="2"/>
        <v>25000</v>
      </c>
    </row>
    <row r="171" spans="2:15">
      <c r="B171" s="299"/>
      <c r="C171" s="299"/>
      <c r="D171" s="299"/>
      <c r="E171" s="318"/>
      <c r="F171" s="318"/>
      <c r="G171" s="318"/>
      <c r="H171" s="238"/>
      <c r="I171" s="238"/>
      <c r="J171" s="238"/>
      <c r="K171" s="238"/>
      <c r="L171" s="238"/>
      <c r="M171" s="238"/>
      <c r="N171" s="318">
        <f t="shared" si="2"/>
        <v>0</v>
      </c>
      <c r="O171" s="28"/>
    </row>
    <row r="172" spans="2:15" ht="12.75" customHeight="1">
      <c r="B172" s="372" t="s">
        <v>718</v>
      </c>
      <c r="C172" s="373"/>
      <c r="D172" s="373"/>
      <c r="E172" s="373"/>
      <c r="F172" s="362"/>
      <c r="G172" s="318"/>
      <c r="H172" s="238"/>
      <c r="I172" s="238"/>
      <c r="J172" s="238"/>
      <c r="K172" s="238"/>
      <c r="L172" s="238"/>
      <c r="M172" s="238"/>
      <c r="N172" s="318">
        <f t="shared" si="2"/>
        <v>0</v>
      </c>
    </row>
    <row r="173" spans="2:15">
      <c r="B173" s="299"/>
      <c r="C173" s="299"/>
      <c r="D173" s="299"/>
      <c r="E173" s="318"/>
      <c r="F173" s="318"/>
      <c r="G173" s="318"/>
      <c r="H173" s="238"/>
      <c r="I173" s="238"/>
      <c r="J173" s="238"/>
      <c r="K173" s="238"/>
      <c r="L173" s="238"/>
      <c r="M173" s="238"/>
      <c r="N173" s="318">
        <f t="shared" si="2"/>
        <v>0</v>
      </c>
    </row>
    <row r="174" spans="2:15">
      <c r="B174" s="299">
        <v>5653</v>
      </c>
      <c r="C174" s="299">
        <v>620</v>
      </c>
      <c r="D174" s="299">
        <v>421</v>
      </c>
      <c r="E174" s="318">
        <f>'plan rashoda po funkcijama'!F219</f>
        <v>50000</v>
      </c>
      <c r="F174" s="318"/>
      <c r="G174" s="318"/>
      <c r="H174" s="238"/>
      <c r="I174" s="238"/>
      <c r="J174" s="238"/>
      <c r="K174" s="238"/>
      <c r="L174" s="238"/>
      <c r="M174" s="238"/>
      <c r="N174" s="318">
        <f t="shared" si="2"/>
        <v>50000</v>
      </c>
    </row>
    <row r="175" spans="2:15">
      <c r="B175" s="299">
        <v>5653</v>
      </c>
      <c r="C175" s="299">
        <v>620</v>
      </c>
      <c r="D175" s="299">
        <v>423</v>
      </c>
      <c r="E175" s="318">
        <f>'plan rashoda po funkcijama'!F220</f>
        <v>700000</v>
      </c>
      <c r="F175" s="318"/>
      <c r="G175" s="318"/>
      <c r="H175" s="238"/>
      <c r="I175" s="238"/>
      <c r="J175" s="238"/>
      <c r="K175" s="318"/>
      <c r="L175" s="238"/>
      <c r="M175" s="238"/>
      <c r="N175" s="318">
        <f t="shared" si="2"/>
        <v>700000</v>
      </c>
    </row>
    <row r="176" spans="2:15">
      <c r="B176" s="299">
        <v>5653</v>
      </c>
      <c r="C176" s="299">
        <v>620</v>
      </c>
      <c r="D176" s="299">
        <v>511</v>
      </c>
      <c r="E176" s="318">
        <f>'plan rashoda po funkcijama'!F221</f>
        <v>3300000</v>
      </c>
      <c r="F176" s="318"/>
      <c r="G176" s="318"/>
      <c r="H176" s="238"/>
      <c r="I176" s="238"/>
      <c r="J176" s="238"/>
      <c r="K176" s="238"/>
      <c r="L176" s="238"/>
      <c r="M176" s="238"/>
      <c r="N176" s="318">
        <f t="shared" si="2"/>
        <v>3300000</v>
      </c>
    </row>
    <row r="177" spans="2:16">
      <c r="B177" s="299"/>
      <c r="C177" s="299"/>
      <c r="D177" s="299"/>
      <c r="E177" s="318"/>
      <c r="F177" s="318"/>
      <c r="G177" s="318"/>
      <c r="H177" s="238"/>
      <c r="I177" s="238"/>
      <c r="J177" s="238"/>
      <c r="K177" s="238"/>
      <c r="L177" s="238"/>
      <c r="M177" s="238"/>
      <c r="N177" s="318">
        <f t="shared" si="2"/>
        <v>0</v>
      </c>
    </row>
    <row r="178" spans="2:16" ht="12.75" customHeight="1">
      <c r="B178" s="372" t="s">
        <v>720</v>
      </c>
      <c r="C178" s="90"/>
      <c r="D178" s="90"/>
      <c r="E178" s="90"/>
      <c r="F178" s="90"/>
      <c r="G178" s="90"/>
      <c r="H178" s="90"/>
      <c r="I178" s="90"/>
      <c r="J178" s="362"/>
      <c r="K178" s="238"/>
      <c r="L178" s="238"/>
      <c r="M178" s="238"/>
      <c r="N178" s="318">
        <f t="shared" si="2"/>
        <v>0</v>
      </c>
    </row>
    <row r="179" spans="2:16" ht="12.75" customHeight="1">
      <c r="B179" s="372"/>
      <c r="C179" s="90"/>
      <c r="D179" s="90"/>
      <c r="E179" s="90"/>
      <c r="F179" s="90"/>
      <c r="G179" s="90"/>
      <c r="H179" s="90"/>
      <c r="I179" s="90"/>
      <c r="J179" s="362"/>
      <c r="K179" s="238"/>
      <c r="L179" s="238"/>
      <c r="M179" s="238"/>
      <c r="N179" s="318"/>
    </row>
    <row r="180" spans="2:16" ht="12.75" customHeight="1">
      <c r="B180" s="372">
        <v>5653</v>
      </c>
      <c r="C180" s="90">
        <v>320</v>
      </c>
      <c r="D180" s="90">
        <v>426</v>
      </c>
      <c r="E180" s="91" t="e">
        <f>'plan rashoda po funkcijama'!$F$226</f>
        <v>#REF!</v>
      </c>
      <c r="F180" s="90"/>
      <c r="G180" s="90"/>
      <c r="H180" s="90"/>
      <c r="I180" s="90"/>
      <c r="J180" s="90"/>
      <c r="K180" s="238"/>
      <c r="L180" s="238"/>
      <c r="M180" s="238"/>
      <c r="N180" s="318" t="e">
        <f>SUM(E180:M180)</f>
        <v>#REF!</v>
      </c>
    </row>
    <row r="181" spans="2:16">
      <c r="B181" s="299"/>
      <c r="C181" s="299"/>
      <c r="D181" s="299"/>
      <c r="E181" s="318"/>
      <c r="F181" s="318"/>
      <c r="G181" s="318"/>
      <c r="H181" s="238"/>
      <c r="I181" s="238"/>
      <c r="J181" s="238"/>
      <c r="K181" s="238"/>
      <c r="L181" s="238"/>
      <c r="M181" s="238"/>
      <c r="N181" s="318">
        <f t="shared" si="2"/>
        <v>0</v>
      </c>
    </row>
    <row r="182" spans="2:16">
      <c r="B182" s="299">
        <v>5653</v>
      </c>
      <c r="C182" s="309" t="s">
        <v>223</v>
      </c>
      <c r="D182" s="299">
        <v>425</v>
      </c>
      <c r="E182" s="318">
        <f>'plan rashoda po funkcijama'!$F$229</f>
        <v>1800000</v>
      </c>
      <c r="F182" s="318"/>
      <c r="G182" s="318"/>
      <c r="H182" s="238"/>
      <c r="I182" s="238"/>
      <c r="J182" s="238"/>
      <c r="K182" s="318">
        <v>817689.78</v>
      </c>
      <c r="L182" s="238"/>
      <c r="M182" s="238"/>
      <c r="N182" s="318">
        <f t="shared" si="2"/>
        <v>2617689.7800000003</v>
      </c>
    </row>
    <row r="183" spans="2:16">
      <c r="B183" s="299"/>
      <c r="C183" s="299"/>
      <c r="D183" s="299"/>
      <c r="E183" s="318"/>
      <c r="F183" s="318"/>
      <c r="G183" s="318"/>
      <c r="H183" s="238"/>
      <c r="I183" s="238"/>
      <c r="J183" s="238"/>
      <c r="K183" s="238"/>
      <c r="L183" s="238"/>
      <c r="M183" s="238"/>
      <c r="N183" s="318">
        <f t="shared" si="2"/>
        <v>0</v>
      </c>
      <c r="P183" s="518"/>
    </row>
    <row r="184" spans="2:16">
      <c r="B184" s="299">
        <v>5653</v>
      </c>
      <c r="C184" s="299">
        <v>560</v>
      </c>
      <c r="D184" s="299">
        <v>421</v>
      </c>
      <c r="E184" s="318">
        <f>'plan rashoda po funkcijama'!F232</f>
        <v>160000</v>
      </c>
      <c r="F184" s="318"/>
      <c r="G184" s="318"/>
      <c r="H184" s="238"/>
      <c r="I184" s="238"/>
      <c r="J184" s="238"/>
      <c r="K184" s="356">
        <f>'plan rashoda po funkcijama'!$H$232</f>
        <v>0</v>
      </c>
      <c r="L184" s="238"/>
      <c r="M184" s="238"/>
      <c r="N184" s="318">
        <f t="shared" si="2"/>
        <v>160000</v>
      </c>
    </row>
    <row r="185" spans="2:16">
      <c r="B185" s="299">
        <v>5653</v>
      </c>
      <c r="C185" s="299">
        <v>560</v>
      </c>
      <c r="D185" s="299">
        <v>425</v>
      </c>
      <c r="E185" s="318" t="e">
        <f>'plan rashoda po funkcijama'!F233</f>
        <v>#REF!</v>
      </c>
      <c r="F185" s="318"/>
      <c r="G185" s="318"/>
      <c r="H185" s="238"/>
      <c r="I185" s="238"/>
      <c r="J185" s="238"/>
      <c r="K185" s="238"/>
      <c r="L185" s="238"/>
      <c r="M185" s="238"/>
      <c r="N185" s="318" t="e">
        <f t="shared" si="2"/>
        <v>#REF!</v>
      </c>
    </row>
    <row r="186" spans="2:16">
      <c r="B186" s="299">
        <v>5653</v>
      </c>
      <c r="C186" s="299">
        <v>560</v>
      </c>
      <c r="D186" s="299">
        <v>511</v>
      </c>
      <c r="E186" s="318" t="e">
        <f>'plan rashoda po funkcijama'!F234</f>
        <v>#REF!</v>
      </c>
      <c r="F186" s="318"/>
      <c r="G186" s="318"/>
      <c r="H186" s="238"/>
      <c r="I186" s="238"/>
      <c r="J186" s="238"/>
      <c r="K186" s="238"/>
      <c r="L186" s="238"/>
      <c r="M186" s="238"/>
      <c r="N186" s="318" t="e">
        <f t="shared" si="2"/>
        <v>#REF!</v>
      </c>
      <c r="O186" s="28"/>
    </row>
    <row r="187" spans="2:16">
      <c r="B187" s="299"/>
      <c r="C187" s="299"/>
      <c r="D187" s="299"/>
      <c r="E187" s="318"/>
      <c r="F187" s="318"/>
      <c r="G187" s="318"/>
      <c r="H187" s="238"/>
      <c r="I187" s="238"/>
      <c r="J187" s="238"/>
      <c r="K187" s="238"/>
      <c r="L187" s="238"/>
      <c r="M187" s="238"/>
      <c r="N187" s="318">
        <f t="shared" si="2"/>
        <v>0</v>
      </c>
    </row>
    <row r="188" spans="2:16">
      <c r="B188" s="299">
        <v>5653</v>
      </c>
      <c r="C188" s="309" t="s">
        <v>162</v>
      </c>
      <c r="D188" s="299">
        <v>411</v>
      </c>
      <c r="E188" s="318">
        <f>'plan rashoda po funkcijama'!F237</f>
        <v>13796000</v>
      </c>
      <c r="F188" s="318"/>
      <c r="G188" s="318"/>
      <c r="H188" s="238"/>
      <c r="I188" s="238"/>
      <c r="J188" s="238"/>
      <c r="K188" s="238"/>
      <c r="L188" s="238"/>
      <c r="M188" s="238"/>
      <c r="N188" s="318">
        <f t="shared" si="2"/>
        <v>13796000</v>
      </c>
    </row>
    <row r="189" spans="2:16">
      <c r="B189" s="299">
        <v>5653</v>
      </c>
      <c r="C189" s="309" t="s">
        <v>162</v>
      </c>
      <c r="D189" s="299">
        <v>412</v>
      </c>
      <c r="E189" s="318">
        <f>'plan rashoda po funkcijama'!F238</f>
        <v>2469600</v>
      </c>
      <c r="F189" s="318"/>
      <c r="G189" s="318"/>
      <c r="H189" s="238"/>
      <c r="I189" s="238"/>
      <c r="J189" s="238"/>
      <c r="K189" s="238"/>
      <c r="L189" s="238"/>
      <c r="M189" s="238"/>
      <c r="N189" s="318">
        <f t="shared" si="2"/>
        <v>2469600</v>
      </c>
    </row>
    <row r="190" spans="2:16">
      <c r="B190" s="299">
        <v>5653</v>
      </c>
      <c r="C190" s="309" t="s">
        <v>162</v>
      </c>
      <c r="D190" s="299">
        <v>413</v>
      </c>
      <c r="E190" s="318">
        <f>'plan rashoda po funkcijama'!F239</f>
        <v>200000</v>
      </c>
      <c r="F190" s="318"/>
      <c r="G190" s="318"/>
      <c r="H190" s="238"/>
      <c r="I190" s="238"/>
      <c r="J190" s="238"/>
      <c r="K190" s="238"/>
      <c r="L190" s="238"/>
      <c r="M190" s="238"/>
      <c r="N190" s="318">
        <f t="shared" si="2"/>
        <v>200000</v>
      </c>
    </row>
    <row r="191" spans="2:16">
      <c r="B191" s="299">
        <v>5653</v>
      </c>
      <c r="C191" s="309" t="s">
        <v>162</v>
      </c>
      <c r="D191" s="299">
        <v>414</v>
      </c>
      <c r="E191" s="318">
        <f>'plan rashoda po funkcijama'!F240</f>
        <v>500000</v>
      </c>
      <c r="F191" s="318">
        <f>'plan rashoda po funkcijama'!$H$240</f>
        <v>500000</v>
      </c>
      <c r="G191" s="318"/>
      <c r="H191" s="238"/>
      <c r="I191" s="238"/>
      <c r="J191" s="238"/>
      <c r="K191" s="238"/>
      <c r="L191" s="238"/>
      <c r="M191" s="238"/>
      <c r="N191" s="318">
        <f t="shared" si="2"/>
        <v>1000000</v>
      </c>
    </row>
    <row r="192" spans="2:16">
      <c r="B192" s="299">
        <v>5653</v>
      </c>
      <c r="C192" s="309" t="s">
        <v>162</v>
      </c>
      <c r="D192" s="299">
        <v>415</v>
      </c>
      <c r="E192" s="318">
        <f>'plan rashoda po funkcijama'!F241</f>
        <v>600000</v>
      </c>
      <c r="F192" s="318"/>
      <c r="G192" s="318"/>
      <c r="H192" s="238"/>
      <c r="I192" s="238"/>
      <c r="J192" s="238"/>
      <c r="K192" s="238"/>
      <c r="L192" s="238"/>
      <c r="M192" s="238"/>
      <c r="N192" s="318">
        <f t="shared" si="2"/>
        <v>600000</v>
      </c>
    </row>
    <row r="193" spans="2:18">
      <c r="B193" s="299">
        <v>5653</v>
      </c>
      <c r="C193" s="309" t="s">
        <v>162</v>
      </c>
      <c r="D193" s="299">
        <v>416</v>
      </c>
      <c r="E193" s="318">
        <f>'plan rashoda po funkcijama'!F242</f>
        <v>500000</v>
      </c>
      <c r="F193" s="318"/>
      <c r="G193" s="318"/>
      <c r="H193" s="238"/>
      <c r="I193" s="238"/>
      <c r="J193" s="238"/>
      <c r="K193" s="238"/>
      <c r="L193" s="238"/>
      <c r="M193" s="238"/>
      <c r="N193" s="318">
        <f t="shared" si="2"/>
        <v>500000</v>
      </c>
    </row>
    <row r="194" spans="2:18">
      <c r="B194" s="299">
        <v>5653</v>
      </c>
      <c r="C194" s="309" t="s">
        <v>162</v>
      </c>
      <c r="D194" s="299">
        <v>421</v>
      </c>
      <c r="E194" s="318">
        <f>'plan rashoda po funkcijama'!F243</f>
        <v>1940000</v>
      </c>
      <c r="F194" s="318"/>
      <c r="G194" s="318"/>
      <c r="H194" s="238"/>
      <c r="I194" s="238"/>
      <c r="J194" s="238"/>
      <c r="K194" s="238"/>
      <c r="L194" s="238"/>
      <c r="M194" s="238"/>
      <c r="N194" s="318">
        <f t="shared" si="2"/>
        <v>1940000</v>
      </c>
    </row>
    <row r="195" spans="2:18">
      <c r="B195" s="299">
        <v>5653</v>
      </c>
      <c r="C195" s="309" t="s">
        <v>162</v>
      </c>
      <c r="D195" s="299">
        <v>422</v>
      </c>
      <c r="E195" s="318">
        <f>'plan rashoda po funkcijama'!F244</f>
        <v>50000</v>
      </c>
      <c r="F195" s="318"/>
      <c r="G195" s="318"/>
      <c r="H195" s="238"/>
      <c r="I195" s="238"/>
      <c r="J195" s="238"/>
      <c r="K195" s="238"/>
      <c r="L195" s="238"/>
      <c r="M195" s="238"/>
      <c r="N195" s="318">
        <f t="shared" si="2"/>
        <v>50000</v>
      </c>
    </row>
    <row r="196" spans="2:18">
      <c r="B196" s="299">
        <v>5653</v>
      </c>
      <c r="C196" s="309" t="s">
        <v>162</v>
      </c>
      <c r="D196" s="299">
        <v>423</v>
      </c>
      <c r="E196" s="318">
        <f>'plan rashoda po funkcijama'!F245</f>
        <v>2000000</v>
      </c>
      <c r="F196" s="318"/>
      <c r="G196" s="318"/>
      <c r="H196" s="238"/>
      <c r="I196" s="238"/>
      <c r="J196" s="238"/>
      <c r="K196" s="238"/>
      <c r="L196" s="238"/>
      <c r="M196" s="238"/>
      <c r="N196" s="318">
        <f t="shared" si="2"/>
        <v>2000000</v>
      </c>
    </row>
    <row r="197" spans="2:18">
      <c r="B197" s="299">
        <v>5653</v>
      </c>
      <c r="C197" s="309" t="s">
        <v>162</v>
      </c>
      <c r="D197" s="299">
        <v>424</v>
      </c>
      <c r="E197" s="318">
        <f>'plan rashoda po funkcijama'!F246</f>
        <v>800000</v>
      </c>
      <c r="F197" s="318"/>
      <c r="G197" s="318"/>
      <c r="H197" s="238"/>
      <c r="I197" s="191"/>
      <c r="J197" s="191"/>
      <c r="K197" s="191"/>
      <c r="L197" s="238"/>
      <c r="M197" s="191"/>
      <c r="N197" s="318">
        <f t="shared" si="2"/>
        <v>800000</v>
      </c>
    </row>
    <row r="198" spans="2:18">
      <c r="B198" s="299">
        <v>5653</v>
      </c>
      <c r="C198" s="309" t="s">
        <v>162</v>
      </c>
      <c r="D198" s="299">
        <v>425</v>
      </c>
      <c r="E198" s="318">
        <f>'plan rashoda po funkcijama'!F247</f>
        <v>400000</v>
      </c>
      <c r="F198" s="318"/>
      <c r="G198" s="318"/>
      <c r="H198" s="238"/>
      <c r="I198" s="191"/>
      <c r="J198" s="191">
        <f>'plan rashoda po funkcijama'!$H$247</f>
        <v>0</v>
      </c>
      <c r="K198" s="191"/>
      <c r="L198" s="238"/>
      <c r="M198" s="191"/>
      <c r="N198" s="318">
        <f t="shared" si="2"/>
        <v>400000</v>
      </c>
    </row>
    <row r="199" spans="2:18">
      <c r="B199" s="299">
        <v>5653</v>
      </c>
      <c r="C199" s="309" t="s">
        <v>162</v>
      </c>
      <c r="D199" s="299">
        <v>425</v>
      </c>
      <c r="E199" s="318" t="e">
        <f>'plan rashoda po funkcijama'!F248</f>
        <v>#REF!</v>
      </c>
      <c r="F199" s="318"/>
      <c r="G199" s="318"/>
      <c r="H199" s="238"/>
      <c r="I199" s="191"/>
      <c r="J199" s="191"/>
      <c r="K199" s="191"/>
      <c r="L199" s="238"/>
      <c r="M199" s="191"/>
      <c r="N199" s="318" t="e">
        <f t="shared" si="2"/>
        <v>#REF!</v>
      </c>
    </row>
    <row r="200" spans="2:18">
      <c r="B200" s="299">
        <v>5653</v>
      </c>
      <c r="C200" s="309" t="s">
        <v>162</v>
      </c>
      <c r="D200" s="299">
        <v>426</v>
      </c>
      <c r="E200" s="318">
        <f>'plan rashoda po funkcijama'!F249</f>
        <v>300000</v>
      </c>
      <c r="F200" s="318"/>
      <c r="G200" s="318"/>
      <c r="H200" s="238"/>
      <c r="I200" s="191"/>
      <c r="J200" s="191"/>
      <c r="K200" s="191"/>
      <c r="L200" s="238"/>
      <c r="M200" s="191"/>
      <c r="N200" s="318">
        <f t="shared" si="2"/>
        <v>300000</v>
      </c>
    </row>
    <row r="201" spans="2:18">
      <c r="B201" s="299">
        <v>5653</v>
      </c>
      <c r="C201" s="309">
        <v>620</v>
      </c>
      <c r="D201" s="299">
        <v>426</v>
      </c>
      <c r="E201" s="318" t="e">
        <f>'plan rashoda po funkcijama'!F250</f>
        <v>#REF!</v>
      </c>
      <c r="F201" s="318"/>
      <c r="G201" s="318"/>
      <c r="H201" s="238"/>
      <c r="I201" s="191"/>
      <c r="J201" s="191"/>
      <c r="K201" s="191"/>
      <c r="L201" s="238"/>
      <c r="M201" s="191"/>
      <c r="N201" s="318" t="e">
        <f>SUM(E201:M201)</f>
        <v>#REF!</v>
      </c>
    </row>
    <row r="202" spans="2:18">
      <c r="B202" s="299">
        <v>5653</v>
      </c>
      <c r="C202" s="309" t="s">
        <v>162</v>
      </c>
      <c r="D202" s="299">
        <v>441</v>
      </c>
      <c r="E202" s="318">
        <f>'plan rashoda po funkcijama'!F251</f>
        <v>100000</v>
      </c>
      <c r="F202" s="318"/>
      <c r="G202" s="318"/>
      <c r="H202" s="238"/>
      <c r="I202" s="191"/>
      <c r="J202" s="191"/>
      <c r="K202" s="191"/>
      <c r="L202" s="238"/>
      <c r="M202" s="191"/>
      <c r="N202" s="318">
        <f t="shared" si="2"/>
        <v>100000</v>
      </c>
    </row>
    <row r="203" spans="2:18">
      <c r="B203" s="299">
        <v>5653</v>
      </c>
      <c r="C203" s="309" t="s">
        <v>162</v>
      </c>
      <c r="D203" s="299">
        <v>465</v>
      </c>
      <c r="E203" s="318">
        <f>'plan rashoda po funkcijama'!F252</f>
        <v>384400</v>
      </c>
      <c r="F203" s="318"/>
      <c r="G203" s="318"/>
      <c r="H203" s="238"/>
      <c r="I203" s="191"/>
      <c r="J203" s="191"/>
      <c r="K203" s="191"/>
      <c r="L203" s="238"/>
      <c r="M203" s="191"/>
      <c r="N203" s="318">
        <f t="shared" si="2"/>
        <v>384400</v>
      </c>
    </row>
    <row r="204" spans="2:18">
      <c r="B204" s="299">
        <v>5653</v>
      </c>
      <c r="C204" s="309" t="s">
        <v>162</v>
      </c>
      <c r="D204" s="299">
        <v>482</v>
      </c>
      <c r="E204" s="318">
        <f>'plan rashoda po funkcijama'!F253</f>
        <v>900000</v>
      </c>
      <c r="F204" s="318"/>
      <c r="G204" s="318"/>
      <c r="H204" s="238"/>
      <c r="I204" s="191"/>
      <c r="J204" s="191"/>
      <c r="K204" s="191"/>
      <c r="L204" s="238"/>
      <c r="M204" s="191"/>
      <c r="N204" s="318">
        <f t="shared" si="2"/>
        <v>900000</v>
      </c>
    </row>
    <row r="205" spans="2:18">
      <c r="B205" s="299">
        <v>5653</v>
      </c>
      <c r="C205" s="309" t="s">
        <v>162</v>
      </c>
      <c r="D205" s="299">
        <v>483</v>
      </c>
      <c r="E205" s="318">
        <f>'plan rashoda po funkcijama'!F254</f>
        <v>1000000</v>
      </c>
      <c r="F205" s="318"/>
      <c r="G205" s="318"/>
      <c r="H205" s="238"/>
      <c r="I205" s="191"/>
      <c r="J205" s="191"/>
      <c r="K205" s="191"/>
      <c r="L205" s="238"/>
      <c r="M205" s="191"/>
      <c r="N205" s="318">
        <f t="shared" si="2"/>
        <v>1000000</v>
      </c>
    </row>
    <row r="206" spans="2:18">
      <c r="B206" s="299">
        <v>5653</v>
      </c>
      <c r="C206" s="309" t="s">
        <v>162</v>
      </c>
      <c r="D206" s="299">
        <v>484</v>
      </c>
      <c r="E206" s="318">
        <f>'plan rashoda po funkcijama'!F255</f>
        <v>500000</v>
      </c>
      <c r="F206" s="318"/>
      <c r="G206" s="318"/>
      <c r="H206" s="238"/>
      <c r="I206" s="191"/>
      <c r="J206" s="191"/>
      <c r="K206" s="191"/>
      <c r="L206" s="238"/>
      <c r="M206" s="191"/>
      <c r="N206" s="318">
        <f t="shared" si="2"/>
        <v>500000</v>
      </c>
    </row>
    <row r="207" spans="2:18">
      <c r="B207" s="299">
        <v>5653</v>
      </c>
      <c r="C207" s="309" t="s">
        <v>162</v>
      </c>
      <c r="D207" s="299">
        <v>485</v>
      </c>
      <c r="E207" s="318">
        <f>'plan rashoda po funkcijama'!F256</f>
        <v>100000</v>
      </c>
      <c r="F207" s="318"/>
      <c r="G207" s="318"/>
      <c r="H207" s="238"/>
      <c r="I207" s="191"/>
      <c r="J207" s="191"/>
      <c r="K207" s="191"/>
      <c r="L207" s="238"/>
      <c r="M207" s="191"/>
      <c r="N207" s="318">
        <f t="shared" si="2"/>
        <v>100000</v>
      </c>
      <c r="R207" s="28"/>
    </row>
    <row r="208" spans="2:18">
      <c r="B208" s="299">
        <v>5653</v>
      </c>
      <c r="C208" s="309" t="s">
        <v>162</v>
      </c>
      <c r="D208" s="299">
        <v>511</v>
      </c>
      <c r="E208" s="318">
        <f>'plan rashoda po funkcijama'!F257</f>
        <v>0</v>
      </c>
      <c r="F208" s="318"/>
      <c r="G208" s="318"/>
      <c r="H208" s="238"/>
      <c r="I208" s="318">
        <v>501498</v>
      </c>
      <c r="J208" s="318">
        <v>174516967.37</v>
      </c>
      <c r="K208" s="318">
        <v>34500000</v>
      </c>
      <c r="L208" s="238"/>
      <c r="M208" s="191"/>
      <c r="N208" s="318">
        <f>SUM(E208:M208)</f>
        <v>209518465.37</v>
      </c>
      <c r="O208" s="28">
        <f>SUM(I208:K208)</f>
        <v>209518465.37</v>
      </c>
      <c r="Q208">
        <v>34500000</v>
      </c>
    </row>
    <row r="209" spans="2:17">
      <c r="B209" s="299">
        <v>5653</v>
      </c>
      <c r="C209" s="309" t="s">
        <v>162</v>
      </c>
      <c r="D209" s="299">
        <v>511</v>
      </c>
      <c r="E209" s="318" t="e">
        <f>'plan rashoda po funkcijama'!F258</f>
        <v>#REF!</v>
      </c>
      <c r="F209" s="318"/>
      <c r="G209" s="318"/>
      <c r="H209" s="238"/>
      <c r="I209" s="191"/>
      <c r="J209" s="412"/>
      <c r="K209" s="412"/>
      <c r="L209" s="191"/>
      <c r="M209" s="191"/>
      <c r="N209" s="318" t="e">
        <f t="shared" si="2"/>
        <v>#REF!</v>
      </c>
    </row>
    <row r="210" spans="2:17">
      <c r="B210" s="299">
        <v>5653</v>
      </c>
      <c r="C210" s="309" t="s">
        <v>162</v>
      </c>
      <c r="D210" s="299">
        <v>512</v>
      </c>
      <c r="E210" s="318">
        <f>'plan rashoda po funkcijama'!F259</f>
        <v>100000</v>
      </c>
      <c r="F210" s="318"/>
      <c r="G210" s="318"/>
      <c r="H210" s="238"/>
      <c r="I210" s="238"/>
      <c r="J210" s="238"/>
      <c r="K210" s="238"/>
      <c r="L210" s="238"/>
      <c r="M210" s="238"/>
      <c r="N210" s="318">
        <f t="shared" si="2"/>
        <v>100000</v>
      </c>
      <c r="Q210" s="28">
        <f>SUM(I208:K208)</f>
        <v>209518465.37</v>
      </c>
    </row>
    <row r="211" spans="2:17">
      <c r="B211" s="299">
        <v>5653</v>
      </c>
      <c r="C211" s="299">
        <v>620</v>
      </c>
      <c r="D211" s="299">
        <v>515</v>
      </c>
      <c r="E211" s="318">
        <f>'plan rashoda po funkcijama'!F260</f>
        <v>360000</v>
      </c>
      <c r="F211" s="318"/>
      <c r="G211" s="318"/>
      <c r="H211" s="238"/>
      <c r="I211" s="238"/>
      <c r="J211" s="238"/>
      <c r="K211" s="238"/>
      <c r="L211" s="238"/>
      <c r="M211" s="238"/>
      <c r="N211" s="318">
        <f t="shared" si="2"/>
        <v>360000</v>
      </c>
      <c r="O211" s="28" t="e">
        <f>SUM(N188:N211)</f>
        <v>#REF!</v>
      </c>
    </row>
    <row r="212" spans="2:17" ht="12.75" customHeight="1">
      <c r="B212" s="372" t="s">
        <v>748</v>
      </c>
      <c r="C212" s="373"/>
      <c r="D212" s="373"/>
      <c r="E212" s="373"/>
      <c r="F212" s="362"/>
      <c r="G212" s="318"/>
      <c r="H212" s="238"/>
      <c r="I212" s="238"/>
      <c r="J212" s="238"/>
      <c r="K212" s="238"/>
      <c r="L212" s="238"/>
      <c r="M212" s="238"/>
      <c r="N212" s="318">
        <f t="shared" si="2"/>
        <v>0</v>
      </c>
    </row>
    <row r="213" spans="2:17">
      <c r="B213" s="299"/>
      <c r="C213" s="299"/>
      <c r="D213" s="299"/>
      <c r="E213" s="318"/>
      <c r="F213" s="318"/>
      <c r="G213" s="318"/>
      <c r="H213" s="238"/>
      <c r="I213" s="238"/>
      <c r="J213" s="238"/>
      <c r="K213" s="238"/>
      <c r="L213" s="238"/>
      <c r="M213" s="238"/>
      <c r="N213" s="318">
        <f t="shared" si="2"/>
        <v>0</v>
      </c>
    </row>
    <row r="214" spans="2:17">
      <c r="B214" s="299">
        <v>5653</v>
      </c>
      <c r="C214" s="299">
        <v>820</v>
      </c>
      <c r="D214" s="299">
        <v>411</v>
      </c>
      <c r="E214" s="318">
        <f>'plan rashoda po funkcijama'!F265</f>
        <v>10933000</v>
      </c>
      <c r="F214" s="238"/>
      <c r="G214" s="318">
        <f>'plan rashoda po funkcijama'!G265</f>
        <v>10000</v>
      </c>
      <c r="H214" s="238"/>
      <c r="I214" s="238"/>
      <c r="J214" s="238"/>
      <c r="K214" s="238"/>
      <c r="L214" s="238"/>
      <c r="M214" s="238"/>
      <c r="N214" s="318">
        <f t="shared" si="2"/>
        <v>10943000</v>
      </c>
      <c r="O214" s="28"/>
    </row>
    <row r="215" spans="2:17">
      <c r="B215" s="299">
        <v>5653</v>
      </c>
      <c r="C215" s="299">
        <v>820</v>
      </c>
      <c r="D215" s="299">
        <v>412</v>
      </c>
      <c r="E215" s="318">
        <f>'plan rashoda po funkcijama'!F266</f>
        <v>1963000</v>
      </c>
      <c r="F215" s="238"/>
      <c r="G215" s="318">
        <f>'plan rashoda po funkcijama'!G266</f>
        <v>5000</v>
      </c>
      <c r="H215" s="238"/>
      <c r="I215" s="238"/>
      <c r="J215" s="238"/>
      <c r="K215" s="238"/>
      <c r="L215" s="238"/>
      <c r="M215" s="238"/>
      <c r="N215" s="318">
        <f t="shared" si="2"/>
        <v>1968000</v>
      </c>
      <c r="O215" s="28"/>
    </row>
    <row r="216" spans="2:17">
      <c r="B216" s="299">
        <v>5653</v>
      </c>
      <c r="C216" s="299">
        <v>820</v>
      </c>
      <c r="D216" s="299">
        <v>413</v>
      </c>
      <c r="E216" s="318">
        <f>'plan rashoda po funkcijama'!F267</f>
        <v>39000</v>
      </c>
      <c r="F216" s="238"/>
      <c r="G216" s="318">
        <f>'plan rashoda po funkcijama'!G267</f>
        <v>20000</v>
      </c>
      <c r="H216" s="238"/>
      <c r="I216" s="238"/>
      <c r="J216" s="238"/>
      <c r="K216" s="238"/>
      <c r="L216" s="238"/>
      <c r="M216" s="238"/>
      <c r="N216" s="318">
        <f t="shared" si="2"/>
        <v>59000</v>
      </c>
      <c r="O216" s="28"/>
    </row>
    <row r="217" spans="2:17">
      <c r="B217" s="299">
        <v>5653</v>
      </c>
      <c r="C217" s="299">
        <v>820</v>
      </c>
      <c r="D217" s="299">
        <v>414</v>
      </c>
      <c r="E217" s="318">
        <f>'plan rashoda po funkcijama'!F268</f>
        <v>306000</v>
      </c>
      <c r="F217" s="374">
        <f>'plan rashoda po funkcijama'!$H$268</f>
        <v>340000</v>
      </c>
      <c r="G217" s="318">
        <f>'plan rashoda po funkcijama'!G268</f>
        <v>11000</v>
      </c>
      <c r="H217" s="238"/>
      <c r="I217" s="238"/>
      <c r="J217" s="238"/>
      <c r="K217" s="238"/>
      <c r="L217" s="238"/>
      <c r="M217" s="238"/>
      <c r="N217" s="318">
        <f t="shared" si="2"/>
        <v>657000</v>
      </c>
      <c r="O217" s="28"/>
    </row>
    <row r="218" spans="2:17">
      <c r="B218" s="299">
        <v>5653</v>
      </c>
      <c r="C218" s="299">
        <v>820</v>
      </c>
      <c r="D218" s="299">
        <v>415</v>
      </c>
      <c r="E218" s="318">
        <f>'plan rashoda po funkcijama'!F269</f>
        <v>850000</v>
      </c>
      <c r="F218" s="238"/>
      <c r="G218" s="318">
        <f>'plan rashoda po funkcijama'!G269</f>
        <v>25000</v>
      </c>
      <c r="H218" s="238"/>
      <c r="I218" s="238"/>
      <c r="J218" s="238"/>
      <c r="K218" s="238"/>
      <c r="L218" s="238"/>
      <c r="M218" s="238"/>
      <c r="N218" s="318">
        <f t="shared" si="2"/>
        <v>875000</v>
      </c>
      <c r="O218" s="28"/>
    </row>
    <row r="219" spans="2:17">
      <c r="B219" s="299">
        <v>5653</v>
      </c>
      <c r="C219" s="299">
        <v>820</v>
      </c>
      <c r="D219" s="299">
        <v>416</v>
      </c>
      <c r="E219" s="318">
        <f>'plan rashoda po funkcijama'!F270</f>
        <v>60000</v>
      </c>
      <c r="F219" s="238"/>
      <c r="G219" s="318">
        <f>'plan rashoda po funkcijama'!G270</f>
        <v>0</v>
      </c>
      <c r="H219" s="238"/>
      <c r="I219" s="238"/>
      <c r="J219" s="238"/>
      <c r="K219" s="238"/>
      <c r="L219" s="238"/>
      <c r="M219" s="238"/>
      <c r="N219" s="318">
        <f t="shared" si="2"/>
        <v>60000</v>
      </c>
      <c r="O219" s="28"/>
    </row>
    <row r="220" spans="2:17">
      <c r="B220" s="299">
        <v>5653</v>
      </c>
      <c r="C220" s="299">
        <v>820</v>
      </c>
      <c r="D220" s="299">
        <v>421</v>
      </c>
      <c r="E220" s="318">
        <f>'plan rashoda po funkcijama'!F271</f>
        <v>3575000</v>
      </c>
      <c r="F220" s="238"/>
      <c r="G220" s="318">
        <f>'plan rashoda po funkcijama'!G271</f>
        <v>55000</v>
      </c>
      <c r="H220" s="238"/>
      <c r="I220" s="238"/>
      <c r="J220" s="238"/>
      <c r="K220" s="238"/>
      <c r="L220" s="238"/>
      <c r="M220" s="238"/>
      <c r="N220" s="318">
        <f t="shared" si="2"/>
        <v>3630000</v>
      </c>
      <c r="O220" s="28"/>
    </row>
    <row r="221" spans="2:17">
      <c r="B221" s="299">
        <v>5653</v>
      </c>
      <c r="C221" s="299">
        <v>820</v>
      </c>
      <c r="D221" s="299">
        <v>422</v>
      </c>
      <c r="E221" s="318">
        <f>'plan rashoda po funkcijama'!F272</f>
        <v>260000</v>
      </c>
      <c r="F221" s="238"/>
      <c r="G221" s="318">
        <f>'plan rashoda po funkcijama'!G272</f>
        <v>135000</v>
      </c>
      <c r="H221" s="238"/>
      <c r="I221" s="238"/>
      <c r="J221" s="238"/>
      <c r="K221" s="238"/>
      <c r="L221" s="238"/>
      <c r="M221" s="238"/>
      <c r="N221" s="318">
        <f t="shared" si="2"/>
        <v>395000</v>
      </c>
      <c r="O221" s="28"/>
    </row>
    <row r="222" spans="2:17">
      <c r="B222" s="299">
        <v>5653</v>
      </c>
      <c r="C222" s="299">
        <v>820</v>
      </c>
      <c r="D222" s="299">
        <v>423</v>
      </c>
      <c r="E222" s="318">
        <f>'plan rashoda po funkcijama'!F273</f>
        <v>4262000</v>
      </c>
      <c r="F222" s="238"/>
      <c r="G222" s="318">
        <f>'plan rashoda po funkcijama'!G273</f>
        <v>435000</v>
      </c>
      <c r="H222" s="238"/>
      <c r="I222" s="238"/>
      <c r="J222" s="238"/>
      <c r="K222" s="238"/>
      <c r="L222" s="238"/>
      <c r="M222" s="238"/>
      <c r="N222" s="318">
        <f t="shared" si="2"/>
        <v>4697000</v>
      </c>
      <c r="O222" s="28"/>
    </row>
    <row r="223" spans="2:17">
      <c r="B223" s="299">
        <v>5653</v>
      </c>
      <c r="C223" s="299">
        <v>820</v>
      </c>
      <c r="D223" s="299">
        <v>423</v>
      </c>
      <c r="E223" s="318">
        <f>'plan rashoda po funkcijama'!$F$274</f>
        <v>211000</v>
      </c>
      <c r="F223" s="238"/>
      <c r="G223" s="318">
        <f>'plan rashoda po funkcijama'!G274</f>
        <v>0</v>
      </c>
      <c r="H223" s="238"/>
      <c r="I223" s="238"/>
      <c r="J223" s="238"/>
      <c r="K223" s="318">
        <v>124541.66</v>
      </c>
      <c r="L223" s="238"/>
      <c r="M223" s="238"/>
      <c r="N223" s="318">
        <f t="shared" si="2"/>
        <v>335541.66000000003</v>
      </c>
      <c r="O223" s="28"/>
    </row>
    <row r="224" spans="2:17">
      <c r="B224" s="299">
        <v>5653</v>
      </c>
      <c r="C224" s="299">
        <v>820</v>
      </c>
      <c r="D224" s="299">
        <v>424</v>
      </c>
      <c r="E224" s="318">
        <f>'plan rashoda po funkcijama'!F275</f>
        <v>1596000</v>
      </c>
      <c r="F224" s="238"/>
      <c r="G224" s="318">
        <f>'plan rashoda po funkcijama'!G275</f>
        <v>45000</v>
      </c>
      <c r="H224" s="238"/>
      <c r="I224" s="238"/>
      <c r="J224" s="238"/>
      <c r="K224" s="238"/>
      <c r="L224" s="238"/>
      <c r="M224" s="238"/>
      <c r="N224" s="318">
        <f t="shared" si="2"/>
        <v>1641000</v>
      </c>
      <c r="O224" s="28"/>
    </row>
    <row r="225" spans="2:15">
      <c r="B225" s="299">
        <v>5653</v>
      </c>
      <c r="C225" s="299">
        <v>820</v>
      </c>
      <c r="D225" s="299">
        <v>425</v>
      </c>
      <c r="E225" s="318">
        <f>'plan rashoda po funkcijama'!F276</f>
        <v>370000</v>
      </c>
      <c r="F225" s="238"/>
      <c r="G225" s="318">
        <f>'plan rashoda po funkcijama'!G276</f>
        <v>20000</v>
      </c>
      <c r="H225" s="238"/>
      <c r="I225" s="238"/>
      <c r="J225" s="238"/>
      <c r="K225" s="238"/>
      <c r="L225" s="238"/>
      <c r="M225" s="238"/>
      <c r="N225" s="318">
        <f t="shared" ref="N225:N254" si="3">SUM(E225:M225)</f>
        <v>390000</v>
      </c>
      <c r="O225" s="28"/>
    </row>
    <row r="226" spans="2:15">
      <c r="B226" s="299">
        <v>5653</v>
      </c>
      <c r="C226" s="299">
        <v>820</v>
      </c>
      <c r="D226" s="299">
        <v>426</v>
      </c>
      <c r="E226" s="318">
        <f>'plan rashoda po funkcijama'!F277</f>
        <v>672000</v>
      </c>
      <c r="F226" s="238"/>
      <c r="G226" s="318">
        <f>'plan rashoda po funkcijama'!G277</f>
        <v>50000</v>
      </c>
      <c r="H226" s="238"/>
      <c r="I226" s="238"/>
      <c r="J226" s="238"/>
      <c r="K226" s="238"/>
      <c r="L226" s="238"/>
      <c r="M226" s="238"/>
      <c r="N226" s="318">
        <f t="shared" si="3"/>
        <v>722000</v>
      </c>
      <c r="O226" s="28"/>
    </row>
    <row r="227" spans="2:15">
      <c r="B227" s="299">
        <v>5653</v>
      </c>
      <c r="C227" s="299">
        <v>820</v>
      </c>
      <c r="D227" s="299">
        <v>426</v>
      </c>
      <c r="E227" s="318">
        <f>'plan rashoda po funkcijama'!$F$278</f>
        <v>89000</v>
      </c>
      <c r="F227" s="238"/>
      <c r="G227" s="318">
        <f>'plan rashoda po funkcijama'!G278</f>
        <v>0</v>
      </c>
      <c r="H227" s="238"/>
      <c r="I227" s="238"/>
      <c r="J227" s="238"/>
      <c r="K227" s="238"/>
      <c r="L227" s="238"/>
      <c r="M227" s="238"/>
      <c r="N227" s="318">
        <f>SUM(E227:M227)</f>
        <v>89000</v>
      </c>
      <c r="O227" s="28"/>
    </row>
    <row r="228" spans="2:15">
      <c r="B228" s="299">
        <v>56653</v>
      </c>
      <c r="C228" s="299">
        <v>820</v>
      </c>
      <c r="D228" s="299">
        <v>426</v>
      </c>
      <c r="E228" s="318">
        <f>'plan rashoda po funkcijama'!$F$279</f>
        <v>10000</v>
      </c>
      <c r="F228" s="238"/>
      <c r="G228" s="318"/>
      <c r="H228" s="238"/>
      <c r="I228" s="238"/>
      <c r="J228" s="238"/>
      <c r="K228" s="238"/>
      <c r="L228" s="238"/>
      <c r="M228" s="238"/>
      <c r="N228" s="318">
        <f>SUM(E228:M228)</f>
        <v>10000</v>
      </c>
      <c r="O228" s="28"/>
    </row>
    <row r="229" spans="2:15">
      <c r="B229" s="299">
        <v>5653</v>
      </c>
      <c r="C229" s="299">
        <v>820</v>
      </c>
      <c r="D229" s="299">
        <v>482</v>
      </c>
      <c r="E229" s="318">
        <f>'plan rashoda po funkcijama'!F280</f>
        <v>15000</v>
      </c>
      <c r="F229" s="238"/>
      <c r="G229" s="318">
        <f>'plan rashoda po funkcijama'!G280</f>
        <v>5000</v>
      </c>
      <c r="H229" s="238"/>
      <c r="I229" s="238"/>
      <c r="J229" s="238"/>
      <c r="K229" s="238"/>
      <c r="L229" s="238"/>
      <c r="M229" s="238"/>
      <c r="N229" s="318">
        <f t="shared" si="3"/>
        <v>20000</v>
      </c>
      <c r="O229" s="28"/>
    </row>
    <row r="230" spans="2:15">
      <c r="B230" s="299">
        <v>5653</v>
      </c>
      <c r="C230" s="299">
        <v>820</v>
      </c>
      <c r="D230" s="299">
        <v>485</v>
      </c>
      <c r="E230" s="318">
        <f>'plan rashoda po funkcijama'!F281</f>
        <v>200000</v>
      </c>
      <c r="F230" s="238"/>
      <c r="G230" s="318">
        <f>'plan rashoda po funkcijama'!G281</f>
        <v>0</v>
      </c>
      <c r="H230" s="238"/>
      <c r="I230" s="238"/>
      <c r="J230" s="238"/>
      <c r="K230" s="238"/>
      <c r="L230" s="238"/>
      <c r="M230" s="238"/>
      <c r="N230" s="318">
        <f t="shared" si="3"/>
        <v>200000</v>
      </c>
      <c r="O230" s="28"/>
    </row>
    <row r="231" spans="2:15">
      <c r="B231" s="299">
        <v>5653</v>
      </c>
      <c r="C231" s="299">
        <v>820</v>
      </c>
      <c r="D231" s="299">
        <v>512</v>
      </c>
      <c r="E231" s="318">
        <f>'plan rashoda po funkcijama'!F282</f>
        <v>293000</v>
      </c>
      <c r="F231" s="238"/>
      <c r="G231" s="318">
        <f>'plan rashoda po funkcijama'!G282</f>
        <v>0</v>
      </c>
      <c r="H231" s="238"/>
      <c r="I231" s="238"/>
      <c r="J231" s="238"/>
      <c r="K231" s="318">
        <v>22463.31</v>
      </c>
      <c r="L231" s="238"/>
      <c r="M231" s="238"/>
      <c r="N231" s="318">
        <f t="shared" si="3"/>
        <v>315463.31</v>
      </c>
      <c r="O231" s="28"/>
    </row>
    <row r="232" spans="2:15">
      <c r="B232" s="299">
        <v>5653</v>
      </c>
      <c r="C232" s="299">
        <v>820</v>
      </c>
      <c r="D232" s="299">
        <v>515</v>
      </c>
      <c r="E232" s="318">
        <f>'plan rashoda po funkcijama'!F283</f>
        <v>350000</v>
      </c>
      <c r="F232" s="238"/>
      <c r="G232" s="318">
        <f>'plan rashoda po funkcijama'!G283</f>
        <v>34000</v>
      </c>
      <c r="H232" s="238"/>
      <c r="I232" s="238"/>
      <c r="J232" s="238"/>
      <c r="K232" s="318">
        <v>10000</v>
      </c>
      <c r="L232" s="238"/>
      <c r="M232" s="238"/>
      <c r="N232" s="318">
        <f t="shared" si="3"/>
        <v>394000</v>
      </c>
    </row>
    <row r="233" spans="2:15">
      <c r="B233" s="299">
        <v>5653</v>
      </c>
      <c r="C233" s="299">
        <v>820</v>
      </c>
      <c r="D233" s="299">
        <v>523</v>
      </c>
      <c r="E233" s="318">
        <f>'plan rashoda po funkcijama'!F284</f>
        <v>0</v>
      </c>
      <c r="F233" s="318"/>
      <c r="G233" s="318">
        <f>'plan rashoda po funkcijama'!G284</f>
        <v>300000</v>
      </c>
      <c r="H233" s="238"/>
      <c r="I233" s="238"/>
      <c r="J233" s="238"/>
      <c r="K233" s="238"/>
      <c r="L233" s="238"/>
      <c r="M233" s="238"/>
      <c r="N233" s="318">
        <f t="shared" si="3"/>
        <v>300000</v>
      </c>
    </row>
    <row r="234" spans="2:15" ht="12.75" customHeight="1">
      <c r="B234" s="299"/>
      <c r="C234" s="299"/>
      <c r="D234" s="299"/>
      <c r="E234" s="318"/>
      <c r="F234" s="318"/>
      <c r="G234" s="318"/>
      <c r="H234" s="238"/>
      <c r="I234" s="238"/>
      <c r="J234" s="238"/>
      <c r="K234" s="238"/>
      <c r="L234" s="238"/>
      <c r="M234" s="238"/>
      <c r="N234" s="318">
        <f t="shared" si="3"/>
        <v>0</v>
      </c>
    </row>
    <row r="235" spans="2:15" ht="11.25" customHeight="1">
      <c r="B235" s="299"/>
      <c r="C235" s="299"/>
      <c r="D235" s="299"/>
      <c r="E235" s="318"/>
      <c r="F235" s="318"/>
      <c r="G235" s="318"/>
      <c r="H235" s="238"/>
      <c r="I235" s="238"/>
      <c r="J235" s="238"/>
      <c r="K235" s="238"/>
      <c r="L235" s="238"/>
      <c r="M235" s="238"/>
      <c r="N235" s="318">
        <f t="shared" si="3"/>
        <v>0</v>
      </c>
    </row>
    <row r="236" spans="2:15" ht="15.75" customHeight="1">
      <c r="B236" s="372" t="s">
        <v>746</v>
      </c>
      <c r="C236" s="373"/>
      <c r="D236" s="373"/>
      <c r="E236" s="373"/>
      <c r="F236" s="362"/>
      <c r="G236" s="318"/>
      <c r="H236" s="238"/>
      <c r="I236" s="238"/>
      <c r="J236" s="238"/>
      <c r="K236" s="238"/>
      <c r="L236" s="238"/>
      <c r="M236" s="238"/>
      <c r="N236" s="318">
        <f t="shared" si="3"/>
        <v>0</v>
      </c>
      <c r="O236" s="28"/>
    </row>
    <row r="237" spans="2:15">
      <c r="B237" s="299"/>
      <c r="C237" s="299"/>
      <c r="D237" s="299"/>
      <c r="E237" s="318"/>
      <c r="F237" s="318"/>
      <c r="G237" s="318"/>
      <c r="H237" s="238"/>
      <c r="I237" s="238"/>
      <c r="J237" s="238"/>
      <c r="K237" s="238"/>
      <c r="L237" s="238"/>
      <c r="M237" s="238"/>
      <c r="N237" s="318">
        <f t="shared" si="3"/>
        <v>0</v>
      </c>
      <c r="O237" s="28"/>
    </row>
    <row r="238" spans="2:15">
      <c r="B238" s="299">
        <v>5653</v>
      </c>
      <c r="C238" s="309" t="s">
        <v>159</v>
      </c>
      <c r="D238" s="93">
        <v>411</v>
      </c>
      <c r="E238" s="105">
        <f>'plan rashoda po funkcijama'!F289</f>
        <v>35539000</v>
      </c>
      <c r="F238" s="238"/>
      <c r="G238" s="318">
        <v>4550000</v>
      </c>
      <c r="H238" s="386"/>
      <c r="I238" s="386">
        <v>0</v>
      </c>
      <c r="J238" s="386"/>
      <c r="K238" s="386"/>
      <c r="L238" s="191"/>
      <c r="M238" s="238"/>
      <c r="N238" s="318">
        <f t="shared" si="3"/>
        <v>40089000</v>
      </c>
      <c r="O238" s="28"/>
    </row>
    <row r="239" spans="2:15">
      <c r="B239" s="299">
        <v>5653</v>
      </c>
      <c r="C239" s="309" t="s">
        <v>159</v>
      </c>
      <c r="D239" s="93">
        <v>412</v>
      </c>
      <c r="E239" s="105">
        <f>'plan rashoda po funkcijama'!F290</f>
        <v>6361000</v>
      </c>
      <c r="F239" s="238"/>
      <c r="G239" s="318">
        <v>940000</v>
      </c>
      <c r="H239" s="386"/>
      <c r="I239" s="386">
        <v>0</v>
      </c>
      <c r="J239" s="386"/>
      <c r="K239" s="386"/>
      <c r="L239" s="191"/>
      <c r="M239" s="238"/>
      <c r="N239" s="318">
        <f t="shared" si="3"/>
        <v>7301000</v>
      </c>
      <c r="O239" s="28"/>
    </row>
    <row r="240" spans="2:15">
      <c r="B240" s="299">
        <v>5653</v>
      </c>
      <c r="C240" s="309" t="s">
        <v>159</v>
      </c>
      <c r="D240" s="93">
        <v>413</v>
      </c>
      <c r="E240" s="105">
        <f>'plan rashoda po funkcijama'!F291</f>
        <v>0</v>
      </c>
      <c r="F240" s="238"/>
      <c r="G240" s="318">
        <v>0</v>
      </c>
      <c r="H240" s="386"/>
      <c r="I240" s="386">
        <v>150000</v>
      </c>
      <c r="J240" s="386"/>
      <c r="K240" s="386"/>
      <c r="L240" s="191"/>
      <c r="M240" s="238"/>
      <c r="N240" s="318">
        <f>SUM(E240:M240)</f>
        <v>150000</v>
      </c>
      <c r="O240" s="28"/>
    </row>
    <row r="241" spans="2:17">
      <c r="B241" s="299">
        <v>5653</v>
      </c>
      <c r="C241" s="309" t="s">
        <v>159</v>
      </c>
      <c r="D241" s="93">
        <v>414</v>
      </c>
      <c r="E241" s="105">
        <f>'plan rashoda po funkcijama'!F292</f>
        <v>0</v>
      </c>
      <c r="F241" s="386">
        <v>1800000</v>
      </c>
      <c r="G241" s="318">
        <v>200000</v>
      </c>
      <c r="H241" s="386"/>
      <c r="I241" s="386">
        <v>200000</v>
      </c>
      <c r="J241" s="386"/>
      <c r="K241" s="386"/>
      <c r="L241" s="191"/>
      <c r="M241" s="238"/>
      <c r="N241" s="318">
        <f t="shared" si="3"/>
        <v>2200000</v>
      </c>
      <c r="O241" s="28"/>
    </row>
    <row r="242" spans="2:17">
      <c r="B242" s="299">
        <v>5653</v>
      </c>
      <c r="C242" s="309" t="s">
        <v>159</v>
      </c>
      <c r="D242" s="93">
        <v>415</v>
      </c>
      <c r="E242" s="105">
        <f>'plan rashoda po funkcijama'!F293</f>
        <v>1320000</v>
      </c>
      <c r="F242" s="238"/>
      <c r="G242" s="318">
        <v>0</v>
      </c>
      <c r="H242" s="386"/>
      <c r="I242" s="386">
        <v>0</v>
      </c>
      <c r="J242" s="386"/>
      <c r="K242" s="386"/>
      <c r="L242" s="191"/>
      <c r="M242" s="238"/>
      <c r="N242" s="318">
        <f>SUM(E242:M242)</f>
        <v>1320000</v>
      </c>
      <c r="O242" s="28"/>
    </row>
    <row r="243" spans="2:17">
      <c r="B243" s="299">
        <v>5653</v>
      </c>
      <c r="C243" s="309" t="s">
        <v>159</v>
      </c>
      <c r="D243" s="93">
        <v>416</v>
      </c>
      <c r="E243" s="105">
        <f>'plan rashoda po funkcijama'!F294</f>
        <v>596000</v>
      </c>
      <c r="F243" s="238"/>
      <c r="G243" s="318">
        <v>0</v>
      </c>
      <c r="H243" s="386"/>
      <c r="I243" s="386">
        <v>0</v>
      </c>
      <c r="J243" s="386"/>
      <c r="K243" s="386"/>
      <c r="L243" s="191"/>
      <c r="M243" s="238"/>
      <c r="N243" s="318">
        <f t="shared" si="3"/>
        <v>596000</v>
      </c>
      <c r="O243" s="28"/>
    </row>
    <row r="244" spans="2:17">
      <c r="B244" s="299">
        <v>5653</v>
      </c>
      <c r="C244" s="309" t="s">
        <v>159</v>
      </c>
      <c r="D244" s="93">
        <v>421</v>
      </c>
      <c r="E244" s="105">
        <f>'plan rashoda po funkcijama'!F295</f>
        <v>5603000</v>
      </c>
      <c r="F244" s="238"/>
      <c r="G244" s="318">
        <v>680000</v>
      </c>
      <c r="H244" s="386"/>
      <c r="I244" s="386">
        <v>1150000</v>
      </c>
      <c r="J244" s="386"/>
      <c r="K244" s="386">
        <v>259698.2</v>
      </c>
      <c r="L244" s="238"/>
      <c r="M244" s="386">
        <f>[2]Sheet3!N16</f>
        <v>10000</v>
      </c>
      <c r="N244" s="318">
        <f>SUM(E244:M244)</f>
        <v>7702698.2000000002</v>
      </c>
      <c r="O244" s="28"/>
    </row>
    <row r="245" spans="2:17">
      <c r="B245" s="299">
        <v>5653</v>
      </c>
      <c r="C245" s="309" t="s">
        <v>159</v>
      </c>
      <c r="D245" s="93">
        <v>422</v>
      </c>
      <c r="E245" s="105">
        <f>'plan rashoda po funkcijama'!F296</f>
        <v>200000</v>
      </c>
      <c r="F245" s="238"/>
      <c r="G245" s="318">
        <v>60000</v>
      </c>
      <c r="H245" s="386"/>
      <c r="I245" s="386">
        <v>250000</v>
      </c>
      <c r="J245" s="386"/>
      <c r="K245" s="386"/>
      <c r="L245" s="238"/>
      <c r="M245" s="386">
        <f>[2]Sheet3!N17</f>
        <v>300000</v>
      </c>
      <c r="N245" s="318">
        <f t="shared" si="3"/>
        <v>810000</v>
      </c>
      <c r="O245" s="28"/>
    </row>
    <row r="246" spans="2:17">
      <c r="B246" s="299">
        <v>5653</v>
      </c>
      <c r="C246" s="309" t="s">
        <v>159</v>
      </c>
      <c r="D246" s="93">
        <v>423</v>
      </c>
      <c r="E246" s="105">
        <f>'plan rashoda po funkcijama'!F297</f>
        <v>800000</v>
      </c>
      <c r="F246" s="238"/>
      <c r="G246" s="318">
        <v>1100000</v>
      </c>
      <c r="H246" s="386"/>
      <c r="I246" s="386">
        <v>1650000</v>
      </c>
      <c r="J246" s="386"/>
      <c r="K246" s="386">
        <v>2977.96</v>
      </c>
      <c r="L246" s="238"/>
      <c r="M246" s="386">
        <f>[2]Sheet3!N18</f>
        <v>1490000</v>
      </c>
      <c r="N246" s="318">
        <f t="shared" si="3"/>
        <v>5042977.96</v>
      </c>
      <c r="O246" s="28"/>
    </row>
    <row r="247" spans="2:17">
      <c r="B247" s="299">
        <v>5653</v>
      </c>
      <c r="C247" s="309" t="s">
        <v>159</v>
      </c>
      <c r="D247" s="93">
        <v>424</v>
      </c>
      <c r="E247" s="105">
        <f>'plan rashoda po funkcijama'!F298</f>
        <v>300000</v>
      </c>
      <c r="F247" s="238"/>
      <c r="G247" s="318">
        <v>150000</v>
      </c>
      <c r="H247" s="386"/>
      <c r="I247" s="386">
        <v>250000</v>
      </c>
      <c r="J247" s="386"/>
      <c r="K247" s="386"/>
      <c r="L247" s="191"/>
      <c r="N247" s="318">
        <f t="shared" si="3"/>
        <v>700000</v>
      </c>
      <c r="O247" s="28"/>
    </row>
    <row r="248" spans="2:17">
      <c r="B248" s="299">
        <v>5653</v>
      </c>
      <c r="C248" s="309" t="s">
        <v>159</v>
      </c>
      <c r="D248" s="93">
        <v>425</v>
      </c>
      <c r="E248" s="105">
        <f>'plan rashoda po funkcijama'!F299</f>
        <v>300000</v>
      </c>
      <c r="F248" s="238"/>
      <c r="G248" s="318">
        <v>200000</v>
      </c>
      <c r="H248" s="386"/>
      <c r="I248" s="386">
        <v>600000</v>
      </c>
      <c r="J248" s="386"/>
      <c r="K248" s="386"/>
      <c r="L248" s="191"/>
      <c r="M248" s="238"/>
      <c r="N248" s="318">
        <f t="shared" si="3"/>
        <v>1100000</v>
      </c>
      <c r="O248" s="28"/>
    </row>
    <row r="249" spans="2:17">
      <c r="B249" s="299">
        <v>5653</v>
      </c>
      <c r="C249" s="309" t="s">
        <v>159</v>
      </c>
      <c r="D249" s="93">
        <v>426</v>
      </c>
      <c r="E249" s="105">
        <f>'plan rashoda po funkcijama'!F300</f>
        <v>6743000</v>
      </c>
      <c r="F249" s="238"/>
      <c r="G249" s="318">
        <v>1483000</v>
      </c>
      <c r="H249" s="386"/>
      <c r="I249" s="386">
        <v>2384272</v>
      </c>
      <c r="J249" s="386"/>
      <c r="K249" s="386"/>
      <c r="L249" s="191"/>
      <c r="M249" s="238"/>
      <c r="N249" s="318">
        <f t="shared" si="3"/>
        <v>10610272</v>
      </c>
      <c r="O249" s="28"/>
      <c r="P249" s="28"/>
    </row>
    <row r="250" spans="2:17">
      <c r="B250" s="299">
        <v>5653</v>
      </c>
      <c r="C250" s="309" t="s">
        <v>159</v>
      </c>
      <c r="D250" s="93">
        <v>444</v>
      </c>
      <c r="E250" s="105">
        <f>'plan rashoda po funkcijama'!F301</f>
        <v>0</v>
      </c>
      <c r="F250" s="238"/>
      <c r="G250" s="318">
        <v>5000</v>
      </c>
      <c r="H250" s="386"/>
      <c r="I250" s="386">
        <v>0</v>
      </c>
      <c r="J250" s="386"/>
      <c r="K250" s="386"/>
      <c r="L250" s="191"/>
      <c r="M250" s="238"/>
      <c r="N250" s="318">
        <f t="shared" si="3"/>
        <v>5000</v>
      </c>
      <c r="O250" s="28"/>
    </row>
    <row r="251" spans="2:17">
      <c r="B251" s="299">
        <v>5653</v>
      </c>
      <c r="C251" s="309" t="s">
        <v>159</v>
      </c>
      <c r="D251" s="93">
        <v>482</v>
      </c>
      <c r="E251" s="105">
        <f>'plan rashoda po funkcijama'!F302</f>
        <v>0</v>
      </c>
      <c r="F251" s="238"/>
      <c r="G251" s="318">
        <v>30000</v>
      </c>
      <c r="H251" s="386"/>
      <c r="I251" s="399">
        <v>0</v>
      </c>
      <c r="J251" s="386"/>
      <c r="K251" s="386"/>
      <c r="L251" s="191"/>
      <c r="M251" s="238"/>
      <c r="N251" s="318">
        <f t="shared" si="3"/>
        <v>30000</v>
      </c>
      <c r="O251" s="28"/>
    </row>
    <row r="252" spans="2:17">
      <c r="B252" s="299">
        <v>5653</v>
      </c>
      <c r="C252" s="309" t="s">
        <v>159</v>
      </c>
      <c r="D252" s="93">
        <v>483</v>
      </c>
      <c r="E252" s="105">
        <f>'plan rashoda po funkcijama'!F303</f>
        <v>0</v>
      </c>
      <c r="F252" s="238"/>
      <c r="H252" s="386"/>
      <c r="I252" s="386"/>
      <c r="J252" s="386"/>
      <c r="K252" s="386"/>
      <c r="L252" s="191"/>
      <c r="M252" s="238"/>
      <c r="N252" s="318">
        <f t="shared" si="3"/>
        <v>0</v>
      </c>
    </row>
    <row r="253" spans="2:17">
      <c r="B253" s="299">
        <v>5653</v>
      </c>
      <c r="C253" s="309" t="s">
        <v>159</v>
      </c>
      <c r="D253" s="93">
        <v>512</v>
      </c>
      <c r="E253" s="105">
        <f>'plan rashoda po funkcijama'!F304</f>
        <v>877000</v>
      </c>
      <c r="F253" s="318"/>
      <c r="G253" s="318">
        <v>300000</v>
      </c>
      <c r="H253" s="238"/>
      <c r="I253" s="318">
        <v>973000</v>
      </c>
      <c r="J253" s="238"/>
      <c r="K253" s="318"/>
      <c r="L253" s="238"/>
      <c r="M253" s="238"/>
      <c r="N253" s="318">
        <f t="shared" si="3"/>
        <v>2150000</v>
      </c>
      <c r="P253" s="28"/>
    </row>
    <row r="254" spans="2:17" ht="21" customHeight="1">
      <c r="B254" s="392"/>
      <c r="C254" s="393"/>
      <c r="D254" s="394"/>
      <c r="E254" s="395">
        <f>SUM(E238:E253)</f>
        <v>58639000</v>
      </c>
      <c r="F254" s="396">
        <f t="shared" ref="F254:M254" si="4">SUM(F238:F253)</f>
        <v>1800000</v>
      </c>
      <c r="G254" s="318">
        <f t="shared" si="4"/>
        <v>9698000</v>
      </c>
      <c r="H254" s="354">
        <f t="shared" si="4"/>
        <v>0</v>
      </c>
      <c r="I254" s="354">
        <f t="shared" si="4"/>
        <v>7607272</v>
      </c>
      <c r="J254" s="354">
        <f t="shared" si="4"/>
        <v>0</v>
      </c>
      <c r="K254" s="354">
        <f t="shared" si="4"/>
        <v>262676.16000000003</v>
      </c>
      <c r="L254" s="354">
        <f t="shared" si="4"/>
        <v>0</v>
      </c>
      <c r="M254" s="519">
        <f t="shared" si="4"/>
        <v>1800000</v>
      </c>
      <c r="N254" s="318">
        <f t="shared" si="3"/>
        <v>79806948.159999996</v>
      </c>
    </row>
    <row r="255" spans="2:17">
      <c r="B255" s="784" t="s">
        <v>56</v>
      </c>
      <c r="C255" s="784"/>
      <c r="D255" s="784"/>
      <c r="E255" s="317" t="e">
        <f>SUM(E7:E254)</f>
        <v>#REF!</v>
      </c>
      <c r="F255" s="317">
        <f>SUM(F7:F253)</f>
        <v>4640000</v>
      </c>
      <c r="G255" s="317">
        <f>SUM(G7:G253)</f>
        <v>10848000</v>
      </c>
      <c r="H255" s="317" t="e">
        <f>SUM(H7:H253)</f>
        <v>#REF!</v>
      </c>
      <c r="I255" s="317">
        <f>SUM(I7:I253)</f>
        <v>12777038.1</v>
      </c>
      <c r="J255" s="317">
        <f>SUM(J7:J253)</f>
        <v>175016967.37</v>
      </c>
      <c r="K255" s="317" t="e">
        <f>SUM(K5:K254)</f>
        <v>#REF!</v>
      </c>
      <c r="L255" s="317">
        <f>SUM(L7:L253)</f>
        <v>2439000</v>
      </c>
      <c r="M255" s="317">
        <f>SUM(M7:M253)</f>
        <v>1800000</v>
      </c>
      <c r="N255" s="317" t="e">
        <f>SUM(N7:N254)</f>
        <v>#REF!</v>
      </c>
      <c r="O255" s="28"/>
      <c r="P255" s="28"/>
      <c r="Q255" s="28"/>
    </row>
    <row r="256" spans="2:17">
      <c r="I256" s="28"/>
    </row>
    <row r="257" spans="2:17">
      <c r="B257">
        <v>500</v>
      </c>
      <c r="E257" s="318" t="e">
        <f>SUM(E253+E233+E232+E231+E211+E210+E209+E208+E186+E176+E170+E157+D52+D51+D50)</f>
        <v>#REF!</v>
      </c>
      <c r="F257" s="318"/>
      <c r="G257" s="318">
        <f t="shared" ref="G257:N257" si="5">SUM(G253+G233+G232+G231+G211+G210+G209+G208+G186+G176+G170+G157+F52+F51+F50)</f>
        <v>634000</v>
      </c>
      <c r="H257" s="318">
        <f t="shared" si="5"/>
        <v>0</v>
      </c>
      <c r="I257" s="318">
        <f t="shared" si="5"/>
        <v>1474498</v>
      </c>
      <c r="J257" s="318">
        <f t="shared" si="5"/>
        <v>174516967.37</v>
      </c>
      <c r="K257" s="318">
        <f t="shared" si="5"/>
        <v>34532463.310000002</v>
      </c>
      <c r="L257" s="318">
        <f t="shared" si="5"/>
        <v>0</v>
      </c>
      <c r="M257" s="318">
        <f t="shared" si="5"/>
        <v>0</v>
      </c>
      <c r="N257" s="318" t="e">
        <f t="shared" si="5"/>
        <v>#REF!</v>
      </c>
      <c r="Q257" s="28"/>
    </row>
    <row r="258" spans="2:17">
      <c r="B258">
        <v>600</v>
      </c>
      <c r="E258" s="318">
        <f>SUM(E61+E65)</f>
        <v>8500000</v>
      </c>
      <c r="F258" s="318">
        <f t="shared" ref="F258:N258" si="6">SUM(F61+F65)</f>
        <v>0</v>
      </c>
      <c r="G258" s="318">
        <f t="shared" si="6"/>
        <v>0</v>
      </c>
      <c r="H258" s="318">
        <f t="shared" si="6"/>
        <v>0</v>
      </c>
      <c r="I258" s="318">
        <f t="shared" si="6"/>
        <v>0</v>
      </c>
      <c r="J258" s="318">
        <f t="shared" si="6"/>
        <v>0</v>
      </c>
      <c r="K258" s="318">
        <f t="shared" si="6"/>
        <v>20000</v>
      </c>
      <c r="L258" s="318">
        <f t="shared" si="6"/>
        <v>0</v>
      </c>
      <c r="M258" s="318">
        <f t="shared" si="6"/>
        <v>0</v>
      </c>
      <c r="N258" s="318">
        <f t="shared" si="6"/>
        <v>8520000</v>
      </c>
      <c r="P258" s="28"/>
    </row>
    <row r="259" spans="2:17">
      <c r="E259" s="318" t="e">
        <f>SUM(E257:E258)</f>
        <v>#REF!</v>
      </c>
      <c r="F259" s="318">
        <f t="shared" ref="F259:N259" si="7">SUM(F257:F258)</f>
        <v>0</v>
      </c>
      <c r="G259" s="318">
        <f t="shared" si="7"/>
        <v>634000</v>
      </c>
      <c r="H259" s="318">
        <f t="shared" si="7"/>
        <v>0</v>
      </c>
      <c r="I259" s="318">
        <f t="shared" si="7"/>
        <v>1474498</v>
      </c>
      <c r="J259" s="318">
        <f t="shared" si="7"/>
        <v>174516967.37</v>
      </c>
      <c r="K259" s="318">
        <f t="shared" si="7"/>
        <v>34552463.310000002</v>
      </c>
      <c r="L259" s="318">
        <f t="shared" si="7"/>
        <v>0</v>
      </c>
      <c r="M259" s="318">
        <f t="shared" si="7"/>
        <v>0</v>
      </c>
      <c r="N259" s="318" t="e">
        <f t="shared" si="7"/>
        <v>#REF!</v>
      </c>
      <c r="O259" s="28"/>
      <c r="Q259" s="28"/>
    </row>
    <row r="260" spans="2:17">
      <c r="Q260" s="28"/>
    </row>
    <row r="261" spans="2:17">
      <c r="B261">
        <v>400</v>
      </c>
      <c r="E261" s="318" t="e">
        <f>SUM(E255-E259)</f>
        <v>#REF!</v>
      </c>
      <c r="F261" s="318">
        <f t="shared" ref="F261:N261" si="8">SUM(F255-F259)</f>
        <v>4640000</v>
      </c>
      <c r="G261" s="318">
        <f t="shared" si="8"/>
        <v>10214000</v>
      </c>
      <c r="H261" s="318" t="e">
        <f t="shared" si="8"/>
        <v>#REF!</v>
      </c>
      <c r="I261" s="318">
        <f t="shared" si="8"/>
        <v>11302540.1</v>
      </c>
      <c r="J261" s="318">
        <f t="shared" si="8"/>
        <v>500000</v>
      </c>
      <c r="K261" s="318" t="e">
        <f t="shared" si="8"/>
        <v>#REF!</v>
      </c>
      <c r="L261" s="318">
        <f t="shared" si="8"/>
        <v>2439000</v>
      </c>
      <c r="M261" s="318">
        <f t="shared" si="8"/>
        <v>1800000</v>
      </c>
      <c r="N261" s="318" t="e">
        <f t="shared" si="8"/>
        <v>#REF!</v>
      </c>
    </row>
    <row r="263" spans="2:17">
      <c r="E263" s="318">
        <f>'приходи по иѕворима'!C93</f>
        <v>1033198828.3</v>
      </c>
      <c r="F263" s="318">
        <f>'приходи по иѕворима'!D93</f>
        <v>10848000</v>
      </c>
      <c r="G263" s="318">
        <f>'приходи по иѕворима'!E93</f>
        <v>4140000</v>
      </c>
      <c r="H263" s="318">
        <f>'приходи по иѕворима'!F93</f>
        <v>576000</v>
      </c>
      <c r="I263" s="318">
        <f>'приходи по иѕворима'!G93</f>
        <v>12777038.1</v>
      </c>
      <c r="J263" s="318">
        <f>'приходи по иѕворима'!H93</f>
        <v>175316967.37</v>
      </c>
      <c r="K263" s="318">
        <f>'приходи по иѕворима'!I93</f>
        <v>45678018.250000335</v>
      </c>
      <c r="L263" s="318">
        <f>'приходи по иѕворима'!J93</f>
        <v>2439000</v>
      </c>
      <c r="M263" s="318">
        <f>'приходи по иѕворима'!K93</f>
        <v>1800000</v>
      </c>
      <c r="N263" s="318">
        <f>'приходи по иѕворима'!L93</f>
        <v>1286773852.0200002</v>
      </c>
    </row>
    <row r="264" spans="2:17">
      <c r="E264" s="28" t="e">
        <f>SUM(E263-E255)</f>
        <v>#REF!</v>
      </c>
      <c r="J264" s="28"/>
      <c r="K264" s="28"/>
    </row>
    <row r="265" spans="2:17">
      <c r="N265" s="28" t="e">
        <f>SUM(N255-N263)</f>
        <v>#REF!</v>
      </c>
    </row>
  </sheetData>
  <mergeCells count="2">
    <mergeCell ref="B21:D21"/>
    <mergeCell ref="B255:D255"/>
  </mergeCells>
  <pageMargins left="0.7" right="0.7" top="0.75" bottom="0.75" header="0.3" footer="0.3"/>
  <pageSetup paperSize="9" orientation="landscape" horizontalDpi="300" verticalDpi="300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H21" sqref="H21"/>
    </sheetView>
  </sheetViews>
  <sheetFormatPr defaultRowHeight="12.75"/>
  <sheetData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M190"/>
  <sheetViews>
    <sheetView topLeftCell="A106" workbookViewId="0">
      <selection activeCell="C112" sqref="A4:C112"/>
    </sheetView>
  </sheetViews>
  <sheetFormatPr defaultRowHeight="12.75"/>
  <cols>
    <col min="1" max="1" width="51" style="1" customWidth="1"/>
    <col min="2" max="2" width="12.5703125" style="1" customWidth="1"/>
    <col min="3" max="3" width="14.28515625" style="1" customWidth="1"/>
    <col min="4" max="4" width="25.85546875" customWidth="1"/>
    <col min="5" max="5" width="18.140625" customWidth="1"/>
    <col min="6" max="6" width="14.85546875" customWidth="1"/>
    <col min="7" max="7" width="17.42578125" customWidth="1"/>
    <col min="8" max="8" width="14.5703125" customWidth="1"/>
    <col min="9" max="9" width="15.7109375" customWidth="1"/>
    <col min="10" max="11" width="14.7109375" customWidth="1"/>
    <col min="12" max="12" width="25" customWidth="1"/>
    <col min="13" max="13" width="12.7109375" bestFit="1" customWidth="1"/>
  </cols>
  <sheetData>
    <row r="1" spans="1:13">
      <c r="B1" s="12"/>
      <c r="C1" s="12"/>
      <c r="D1" s="12"/>
      <c r="E1" s="12"/>
      <c r="F1" s="12"/>
      <c r="G1" s="12"/>
      <c r="H1" s="6"/>
      <c r="I1" s="6"/>
      <c r="J1" s="6"/>
      <c r="K1" s="6"/>
      <c r="L1" s="6"/>
    </row>
    <row r="2" spans="1:13">
      <c r="B2" s="12"/>
      <c r="C2" s="12"/>
      <c r="D2" s="12"/>
      <c r="E2" s="12"/>
      <c r="F2" s="12"/>
      <c r="G2" s="12"/>
      <c r="H2" s="6"/>
      <c r="I2" s="6"/>
      <c r="J2" s="6"/>
      <c r="K2" s="6"/>
      <c r="L2" s="6"/>
    </row>
    <row r="3" spans="1:13">
      <c r="A3" s="12"/>
      <c r="B3" s="12"/>
      <c r="C3" s="12"/>
      <c r="D3" s="12"/>
      <c r="E3" s="12"/>
      <c r="F3" s="12"/>
      <c r="G3" s="12"/>
      <c r="H3" s="1"/>
      <c r="I3" s="1"/>
      <c r="J3" s="1"/>
      <c r="K3" s="1"/>
      <c r="L3" s="1"/>
    </row>
    <row r="4" spans="1:13">
      <c r="A4" s="12" t="s">
        <v>0</v>
      </c>
      <c r="B4" s="12"/>
      <c r="C4" s="12"/>
      <c r="D4" s="12"/>
      <c r="E4" s="230"/>
      <c r="F4" s="230"/>
      <c r="G4" s="230"/>
      <c r="I4" s="1"/>
      <c r="J4" s="1"/>
      <c r="K4" s="1"/>
      <c r="L4" s="1"/>
    </row>
    <row r="5" spans="1:13" ht="25.5" customHeight="1">
      <c r="A5" s="671" t="s">
        <v>263</v>
      </c>
      <c r="B5" s="671"/>
      <c r="C5" s="671"/>
      <c r="D5" s="10"/>
      <c r="E5" s="235"/>
      <c r="F5" s="235"/>
      <c r="G5" s="230"/>
      <c r="I5" s="1"/>
      <c r="J5" s="1"/>
      <c r="K5" s="1"/>
      <c r="L5" s="1"/>
    </row>
    <row r="6" spans="1:13">
      <c r="A6" s="673" t="s">
        <v>1</v>
      </c>
      <c r="B6" s="673"/>
      <c r="C6" s="673"/>
      <c r="D6" s="85"/>
      <c r="E6" s="10"/>
      <c r="F6" s="10"/>
      <c r="G6" s="10"/>
      <c r="H6" s="3"/>
      <c r="I6" s="3"/>
      <c r="J6" s="3"/>
      <c r="K6" s="3"/>
      <c r="L6" s="3"/>
    </row>
    <row r="7" spans="1:13">
      <c r="A7" s="414" t="s">
        <v>3</v>
      </c>
      <c r="B7" s="674" t="s">
        <v>2</v>
      </c>
      <c r="C7" s="674"/>
      <c r="D7" s="50"/>
      <c r="E7" s="5"/>
      <c r="F7" s="5"/>
      <c r="G7" s="1"/>
      <c r="L7" s="1"/>
    </row>
    <row r="8" spans="1:13" ht="25.5">
      <c r="A8" s="51" t="s">
        <v>264</v>
      </c>
      <c r="B8" s="675">
        <f>SUM(B9+B13)</f>
        <v>1238656833.77</v>
      </c>
      <c r="C8" s="676"/>
      <c r="D8" s="52"/>
      <c r="E8" s="86"/>
      <c r="F8" s="86"/>
      <c r="G8" s="63"/>
      <c r="H8" s="28"/>
      <c r="L8" s="1"/>
      <c r="M8" s="1"/>
    </row>
    <row r="9" spans="1:13">
      <c r="A9" s="53" t="s">
        <v>267</v>
      </c>
      <c r="B9" s="672">
        <f>SUM(B10:C12)</f>
        <v>1233606833.77</v>
      </c>
      <c r="C9" s="672"/>
      <c r="D9" s="52"/>
      <c r="E9" s="296"/>
      <c r="F9" s="86"/>
      <c r="G9" s="63"/>
      <c r="L9" s="1"/>
      <c r="M9" s="1"/>
    </row>
    <row r="10" spans="1:13">
      <c r="A10" s="51" t="s">
        <v>545</v>
      </c>
      <c r="B10" s="672">
        <f>SUM('приходи по иѕворима'!C96+'приходи по иѕворима'!E96)</f>
        <v>1032688828.3</v>
      </c>
      <c r="C10" s="672"/>
      <c r="D10" s="52"/>
      <c r="E10" s="5"/>
      <c r="F10" s="5"/>
      <c r="G10" s="1"/>
      <c r="L10" s="1"/>
      <c r="M10" s="1"/>
    </row>
    <row r="11" spans="1:13">
      <c r="A11" s="53" t="s">
        <v>534</v>
      </c>
      <c r="B11" s="672">
        <f>'приходи по иѕворима'!D96+'приходи по иѕворима'!K96</f>
        <v>12248000</v>
      </c>
      <c r="C11" s="672"/>
      <c r="D11" s="52"/>
      <c r="E11" s="5"/>
      <c r="F11" s="5"/>
      <c r="G11" s="1"/>
      <c r="L11" s="1"/>
      <c r="M11" s="1"/>
    </row>
    <row r="12" spans="1:13">
      <c r="A12" s="53" t="s">
        <v>544</v>
      </c>
      <c r="B12" s="677">
        <f>SUM('приходи по иѕворима'!F96+'приходи по иѕворима'!G96+'приходи по иѕворима'!H96)</f>
        <v>188670005.47</v>
      </c>
      <c r="C12" s="678"/>
      <c r="D12" s="52"/>
      <c r="E12" s="5"/>
      <c r="F12" s="5"/>
      <c r="G12" s="1"/>
      <c r="L12" s="1"/>
      <c r="M12" s="1"/>
    </row>
    <row r="13" spans="1:13" ht="15" customHeight="1">
      <c r="A13" s="53" t="s">
        <v>265</v>
      </c>
      <c r="B13" s="672">
        <f>'приходи по иѕворима'!L95</f>
        <v>5050000</v>
      </c>
      <c r="C13" s="672"/>
      <c r="D13" s="52"/>
      <c r="E13" s="86"/>
      <c r="F13" s="86"/>
      <c r="G13" s="63"/>
      <c r="L13" s="1"/>
      <c r="M13" s="1"/>
    </row>
    <row r="14" spans="1:13" ht="15" customHeight="1">
      <c r="A14" s="51" t="s">
        <v>266</v>
      </c>
      <c r="B14" s="672" t="e">
        <f>B15+B19</f>
        <v>#REF!</v>
      </c>
      <c r="C14" s="672"/>
      <c r="D14" s="496"/>
      <c r="E14" s="86"/>
      <c r="F14" s="5"/>
      <c r="G14" s="1"/>
      <c r="L14" s="1"/>
      <c r="M14" s="1"/>
    </row>
    <row r="15" spans="1:13">
      <c r="A15" s="53" t="s">
        <v>268</v>
      </c>
      <c r="B15" s="675" t="e">
        <f>SUM(B16:B18)</f>
        <v>#REF!</v>
      </c>
      <c r="C15" s="676"/>
      <c r="D15" s="168"/>
      <c r="E15" s="5"/>
      <c r="F15" s="5"/>
      <c r="G15" s="1"/>
      <c r="L15" s="1"/>
      <c r="M15" s="1"/>
    </row>
    <row r="16" spans="1:13">
      <c r="A16" s="53" t="s">
        <v>547</v>
      </c>
      <c r="B16" s="675" t="e">
        <f>'Plan rashoda po izvorima'!E261+'Plan rashoda po izvorima'!F261+'Plan rashoda po izvorima'!K261+'Plan rashoda po izvorima'!L261</f>
        <v>#REF!</v>
      </c>
      <c r="C16" s="676"/>
      <c r="D16" s="168"/>
      <c r="E16" s="86"/>
      <c r="F16" s="86"/>
      <c r="G16" s="1"/>
      <c r="H16" s="28"/>
      <c r="I16" s="28"/>
      <c r="J16" s="28"/>
      <c r="K16" s="28"/>
      <c r="L16" s="63"/>
      <c r="M16" s="1"/>
    </row>
    <row r="17" spans="1:13">
      <c r="A17" s="53" t="s">
        <v>534</v>
      </c>
      <c r="B17" s="672">
        <f>'Plan rashoda po izvorima'!G261+'Plan rashoda po izvorima'!M261</f>
        <v>12014000</v>
      </c>
      <c r="C17" s="672"/>
      <c r="D17" s="168"/>
      <c r="E17" s="5"/>
      <c r="F17" s="5"/>
      <c r="G17" s="1"/>
      <c r="H17" s="28"/>
      <c r="I17" s="28"/>
      <c r="L17" s="1"/>
      <c r="M17" s="1"/>
    </row>
    <row r="18" spans="1:13">
      <c r="A18" s="53" t="s">
        <v>541</v>
      </c>
      <c r="B18" s="672" t="e">
        <f>'Plan rashoda po izvorima'!H261+'Plan rashoda po izvorima'!I261+'Plan rashoda po izvorima'!J261</f>
        <v>#REF!</v>
      </c>
      <c r="C18" s="672"/>
      <c r="D18" s="168"/>
      <c r="E18" s="86"/>
      <c r="F18" s="86"/>
      <c r="G18" s="1"/>
      <c r="H18" s="28"/>
      <c r="I18" s="28"/>
      <c r="L18" s="1"/>
      <c r="M18" s="1"/>
    </row>
    <row r="19" spans="1:13" ht="24" customHeight="1">
      <c r="A19" s="53" t="s">
        <v>269</v>
      </c>
      <c r="B19" s="672" t="e">
        <f>SUM(B20:C22)</f>
        <v>#REF!</v>
      </c>
      <c r="C19" s="672"/>
      <c r="D19" s="52"/>
      <c r="E19" s="86"/>
      <c r="F19" s="86"/>
      <c r="G19" s="1"/>
      <c r="H19" s="28"/>
      <c r="I19" s="28"/>
      <c r="J19" s="28"/>
      <c r="K19" s="28"/>
      <c r="L19" s="63"/>
      <c r="M19" s="1"/>
    </row>
    <row r="20" spans="1:13">
      <c r="A20" s="53" t="s">
        <v>543</v>
      </c>
      <c r="B20" s="672" t="e">
        <f>'Plan rashoda po izvorima'!E257+'Plan rashoda po izvorima'!F257+'Plan rashoda po izvorima'!K257+'Plan rashoda po izvorima'!L257</f>
        <v>#REF!</v>
      </c>
      <c r="C20" s="672"/>
      <c r="D20" s="52"/>
      <c r="E20" s="86"/>
      <c r="F20" s="86"/>
      <c r="G20" s="1"/>
      <c r="H20" s="28"/>
      <c r="I20" s="28"/>
      <c r="L20" s="28"/>
      <c r="M20" s="1"/>
    </row>
    <row r="21" spans="1:13">
      <c r="A21" s="53" t="s">
        <v>542</v>
      </c>
      <c r="B21" s="672">
        <f>'Plan rashoda po izvorima'!G257+'Plan rashoda po izvorima'!M257</f>
        <v>634000</v>
      </c>
      <c r="C21" s="672"/>
      <c r="D21" s="52"/>
      <c r="E21" s="86"/>
      <c r="F21" s="86"/>
      <c r="G21" s="1"/>
      <c r="H21" s="28"/>
      <c r="I21" s="28"/>
      <c r="J21" s="28"/>
      <c r="K21" s="28"/>
      <c r="M21" s="1"/>
    </row>
    <row r="22" spans="1:13">
      <c r="A22" s="53" t="s">
        <v>541</v>
      </c>
      <c r="B22" s="672">
        <f>'Plan rashoda po izvorima'!H257+'Plan rashoda po izvorima'!I257+'Plan rashoda po izvorima'!J257</f>
        <v>175991465.37</v>
      </c>
      <c r="C22" s="672"/>
      <c r="D22" s="52"/>
      <c r="E22" s="58"/>
      <c r="F22" s="86"/>
      <c r="G22" s="1"/>
      <c r="H22" s="28"/>
      <c r="I22" s="28"/>
      <c r="L22" s="28"/>
      <c r="M22" s="1"/>
    </row>
    <row r="23" spans="1:13">
      <c r="A23" s="53" t="s">
        <v>271</v>
      </c>
      <c r="B23" s="687" t="e">
        <f>B8-B14</f>
        <v>#REF!</v>
      </c>
      <c r="C23" s="672"/>
      <c r="E23" s="86"/>
      <c r="F23" s="86"/>
      <c r="G23" s="1"/>
      <c r="H23" s="28"/>
      <c r="I23" s="28"/>
    </row>
    <row r="24" spans="1:13" ht="24.75" customHeight="1">
      <c r="A24" s="53" t="s">
        <v>270</v>
      </c>
      <c r="B24" s="686">
        <f>'Plan rashoda po izvorima'!$N$258</f>
        <v>8520000</v>
      </c>
      <c r="C24" s="686"/>
      <c r="D24" s="52"/>
      <c r="E24" s="230"/>
      <c r="F24" s="230"/>
      <c r="G24" s="1"/>
      <c r="H24" s="28"/>
      <c r="I24" s="28"/>
    </row>
    <row r="25" spans="1:13">
      <c r="A25" s="53" t="s">
        <v>272</v>
      </c>
      <c r="B25" s="672" t="e">
        <f>B23-B24</f>
        <v>#REF!</v>
      </c>
      <c r="C25" s="672"/>
      <c r="E25" s="86"/>
      <c r="F25" s="688"/>
      <c r="G25" s="688"/>
      <c r="I25" s="28"/>
    </row>
    <row r="26" spans="1:13">
      <c r="A26" s="51" t="s">
        <v>4</v>
      </c>
      <c r="B26" s="685"/>
      <c r="C26" s="685"/>
      <c r="D26" s="52"/>
      <c r="E26" s="234"/>
      <c r="F26" s="688"/>
      <c r="G26" s="688"/>
    </row>
    <row r="27" spans="1:13">
      <c r="A27" s="53" t="s">
        <v>6</v>
      </c>
      <c r="B27" s="672"/>
      <c r="C27" s="672"/>
      <c r="D27" s="52"/>
      <c r="E27" s="5"/>
      <c r="F27" s="5"/>
      <c r="G27" s="1"/>
      <c r="L27" s="1"/>
    </row>
    <row r="28" spans="1:13">
      <c r="A28" s="1" t="s">
        <v>5</v>
      </c>
      <c r="B28" s="672"/>
      <c r="C28" s="672"/>
      <c r="D28" s="52"/>
      <c r="E28" s="5"/>
      <c r="F28" s="5"/>
      <c r="G28" s="1"/>
      <c r="L28" s="1"/>
    </row>
    <row r="29" spans="1:13">
      <c r="A29" s="53" t="s">
        <v>273</v>
      </c>
      <c r="B29" s="672">
        <f>SUM('приходи по иѕворима'!L4+'приходи по иѕворима'!L12)</f>
        <v>48117018.250000335</v>
      </c>
      <c r="C29" s="672"/>
      <c r="D29" s="52"/>
      <c r="E29" s="86"/>
      <c r="F29" s="5"/>
      <c r="G29" s="63"/>
      <c r="J29" s="63"/>
      <c r="K29" s="63"/>
      <c r="L29" s="1"/>
    </row>
    <row r="30" spans="1:13">
      <c r="A30" s="53" t="s">
        <v>7</v>
      </c>
      <c r="B30" s="672"/>
      <c r="C30" s="672"/>
      <c r="D30" s="52"/>
      <c r="E30" s="5"/>
      <c r="F30" s="5"/>
      <c r="G30" s="63"/>
      <c r="J30" s="28"/>
      <c r="K30" s="28"/>
      <c r="L30" s="1"/>
    </row>
    <row r="31" spans="1:13">
      <c r="A31" s="51" t="s">
        <v>274</v>
      </c>
      <c r="B31" s="672">
        <f>SUM(B27:C29)-B30</f>
        <v>48117018.250000335</v>
      </c>
      <c r="C31" s="672"/>
      <c r="D31" s="52"/>
      <c r="E31" s="86"/>
      <c r="F31" s="5"/>
      <c r="G31" s="1"/>
      <c r="J31" s="28"/>
      <c r="K31" s="28"/>
      <c r="L31" s="1"/>
    </row>
    <row r="32" spans="1:13">
      <c r="A32" s="5"/>
      <c r="B32" s="8"/>
      <c r="C32" s="8"/>
      <c r="D32" s="236"/>
      <c r="E32" s="5"/>
      <c r="F32" s="5"/>
      <c r="G32" s="1"/>
      <c r="J32" s="63"/>
      <c r="K32" s="63"/>
    </row>
    <row r="33" spans="1:13">
      <c r="A33" s="693" t="s">
        <v>8</v>
      </c>
      <c r="B33" s="693"/>
      <c r="C33" s="693"/>
      <c r="D33" s="8"/>
      <c r="E33" s="5"/>
      <c r="F33" s="5"/>
      <c r="G33" s="1"/>
      <c r="J33" s="63"/>
      <c r="K33" s="63"/>
    </row>
    <row r="34" spans="1:13" ht="38.25">
      <c r="A34" s="59" t="s">
        <v>3</v>
      </c>
      <c r="B34" s="49" t="s">
        <v>22</v>
      </c>
      <c r="C34" s="49" t="s">
        <v>347</v>
      </c>
      <c r="D34" s="8"/>
      <c r="E34" s="12"/>
      <c r="F34" s="12"/>
      <c r="G34" s="1"/>
      <c r="J34" s="63"/>
      <c r="K34" s="63"/>
    </row>
    <row r="35" spans="1:13" ht="12.75" customHeight="1">
      <c r="A35" s="7" t="s">
        <v>9</v>
      </c>
      <c r="B35" s="9"/>
      <c r="C35" s="33">
        <f>SUM(C36+C41+C44+C45+C46)</f>
        <v>1238656833.77</v>
      </c>
      <c r="D35" s="295">
        <f>SUM(C35-B8)</f>
        <v>0</v>
      </c>
      <c r="E35" s="69"/>
      <c r="F35" s="227"/>
      <c r="G35" s="84"/>
      <c r="J35" s="63"/>
      <c r="K35" s="63"/>
    </row>
    <row r="36" spans="1:13">
      <c r="A36" s="54" t="s">
        <v>538</v>
      </c>
      <c r="B36" s="49" t="s">
        <v>539</v>
      </c>
      <c r="C36" s="33">
        <f>SUM(C37:C40)</f>
        <v>350090000</v>
      </c>
      <c r="D36" s="8"/>
      <c r="E36" s="12"/>
      <c r="F36" s="12"/>
      <c r="G36" s="84"/>
      <c r="J36" s="28"/>
      <c r="K36" s="28"/>
      <c r="L36" s="28"/>
    </row>
    <row r="37" spans="1:13" ht="25.5">
      <c r="A37" s="169" t="s">
        <v>520</v>
      </c>
      <c r="B37" s="49" t="s">
        <v>533</v>
      </c>
      <c r="C37" s="33">
        <f>SUM('ПРИХОДИ '!F15+'ПРИХОДИ '!F66)</f>
        <v>319290000</v>
      </c>
      <c r="D37" s="228"/>
      <c r="E37" s="12"/>
      <c r="F37" s="12"/>
      <c r="G37" s="227"/>
      <c r="J37" s="28"/>
      <c r="K37" s="28"/>
      <c r="L37" s="28"/>
      <c r="M37" s="28"/>
    </row>
    <row r="38" spans="1:13">
      <c r="A38" s="54" t="s">
        <v>255</v>
      </c>
      <c r="B38" s="49">
        <v>711180</v>
      </c>
      <c r="C38" s="33"/>
      <c r="D38" s="15"/>
      <c r="E38" s="12"/>
      <c r="F38" s="12"/>
      <c r="G38" s="84"/>
      <c r="J38" s="28"/>
      <c r="K38" s="28"/>
    </row>
    <row r="39" spans="1:13">
      <c r="A39" s="54" t="s">
        <v>256</v>
      </c>
      <c r="B39" s="49">
        <v>713</v>
      </c>
      <c r="C39" s="33">
        <f>'ПРИХОДИ '!F21</f>
        <v>27800000</v>
      </c>
      <c r="D39" s="15"/>
      <c r="E39" s="12"/>
      <c r="F39" s="12"/>
      <c r="G39" s="227"/>
    </row>
    <row r="40" spans="1:13">
      <c r="A40" s="7" t="s">
        <v>257</v>
      </c>
      <c r="B40" s="49">
        <v>716</v>
      </c>
      <c r="C40" s="33">
        <f>SUM('ПРИХОДИ '!F32)</f>
        <v>3000000</v>
      </c>
      <c r="D40" s="15"/>
      <c r="E40" s="12"/>
      <c r="F40" s="12"/>
      <c r="G40" s="1"/>
    </row>
    <row r="41" spans="1:13" ht="24" customHeight="1">
      <c r="A41" s="7" t="s">
        <v>248</v>
      </c>
      <c r="B41" s="49" t="s">
        <v>535</v>
      </c>
      <c r="C41" s="33">
        <f>SUM('ПРИХОДИ '!F25+'ПРИХОДИ '!F42+'ПРИХОДИ '!F57+'ПРИХОДИ '!F64+'ПРИХОДИ '!F48)</f>
        <v>589200602.66999996</v>
      </c>
      <c r="D41" s="15"/>
      <c r="E41" s="12"/>
      <c r="F41" s="12"/>
      <c r="G41" s="1"/>
    </row>
    <row r="42" spans="1:13" ht="25.5">
      <c r="A42" s="55" t="s">
        <v>249</v>
      </c>
      <c r="B42" s="49"/>
      <c r="C42" s="33">
        <f>SUM('ПРИХОДИ '!F31+'ПРИХОДИ '!F29+'ПРИХОДИ '!F44+'ПРИХОДИ '!F47)</f>
        <v>552746602.66999996</v>
      </c>
      <c r="D42" s="228"/>
      <c r="E42" s="229"/>
      <c r="F42" s="12"/>
      <c r="G42" s="1"/>
    </row>
    <row r="43" spans="1:13">
      <c r="A43" s="55" t="s">
        <v>540</v>
      </c>
      <c r="B43" s="49">
        <v>742</v>
      </c>
      <c r="C43" s="33">
        <f>'ПРИХОДИ '!$F$48</f>
        <v>14248000</v>
      </c>
      <c r="D43" s="15"/>
      <c r="E43" s="12"/>
      <c r="F43" s="12"/>
      <c r="G43" s="1"/>
    </row>
    <row r="44" spans="1:13">
      <c r="A44" s="54" t="s">
        <v>537</v>
      </c>
      <c r="B44" s="49" t="s">
        <v>20</v>
      </c>
      <c r="C44" s="33">
        <f>SUM('ПРИХОДИ '!F35+'ПРИХОДИ '!F60+'ПРИХОДИ '!E37)</f>
        <v>270853038.10000002</v>
      </c>
      <c r="D44" s="15"/>
      <c r="E44" s="12"/>
      <c r="F44" s="12"/>
      <c r="G44" s="1"/>
    </row>
    <row r="45" spans="1:13">
      <c r="A45" s="7" t="s">
        <v>536</v>
      </c>
      <c r="B45" s="49">
        <v>733</v>
      </c>
      <c r="C45" s="33">
        <f>SUM('ПРИХОДИ '!C37)</f>
        <v>23463193</v>
      </c>
      <c r="D45" s="15"/>
      <c r="E45" s="12"/>
      <c r="F45" s="12"/>
      <c r="G45" s="1"/>
    </row>
    <row r="46" spans="1:13">
      <c r="A46" s="7" t="s">
        <v>55</v>
      </c>
      <c r="B46" s="49">
        <v>8</v>
      </c>
      <c r="C46" s="33">
        <f>'ПРИХОДИ '!$F$69</f>
        <v>5050000</v>
      </c>
      <c r="D46" s="15"/>
      <c r="E46" s="12"/>
      <c r="F46" s="12"/>
      <c r="G46" s="1"/>
    </row>
    <row r="47" spans="1:13" ht="25.5">
      <c r="A47" s="9" t="s">
        <v>10</v>
      </c>
      <c r="B47" s="49"/>
      <c r="C47" s="33">
        <f>C48+C57+C58</f>
        <v>1278273852.02</v>
      </c>
      <c r="D47" s="508"/>
      <c r="E47" s="61"/>
      <c r="G47" s="84"/>
    </row>
    <row r="48" spans="1:13">
      <c r="A48" s="7" t="s">
        <v>11</v>
      </c>
      <c r="B48" s="49">
        <v>4</v>
      </c>
      <c r="C48" s="255">
        <f>SUM(C49:C56)-C55</f>
        <v>701989381.67999995</v>
      </c>
      <c r="D48" s="15"/>
      <c r="E48" s="69"/>
      <c r="F48" s="69"/>
      <c r="G48" s="1"/>
    </row>
    <row r="49" spans="1:7">
      <c r="A49" s="9" t="s">
        <v>258</v>
      </c>
      <c r="B49" s="49">
        <v>41</v>
      </c>
      <c r="C49" s="255">
        <f>'ИЗДАЦИ БУЏЕТА ПО НАМЕНАМА'!E6</f>
        <v>169447912</v>
      </c>
      <c r="D49" s="15"/>
      <c r="E49" s="12"/>
      <c r="F49" s="12"/>
      <c r="G49" s="1"/>
    </row>
    <row r="50" spans="1:7">
      <c r="A50" s="9" t="s">
        <v>259</v>
      </c>
      <c r="B50" s="49">
        <v>42</v>
      </c>
      <c r="C50" s="255">
        <f>'ИЗДАЦИ БУЏЕТА ПО НАМЕНАМА'!E13</f>
        <v>257698370.64999998</v>
      </c>
      <c r="D50" s="15"/>
      <c r="E50" s="12"/>
      <c r="F50" s="12"/>
      <c r="G50" s="1"/>
    </row>
    <row r="51" spans="1:7">
      <c r="A51" s="9" t="s">
        <v>260</v>
      </c>
      <c r="B51" s="49">
        <v>44</v>
      </c>
      <c r="C51" s="255">
        <f>'ИЗДАЦИ БУЏЕТА ПО НАМЕНАМА'!E20</f>
        <v>6623000</v>
      </c>
      <c r="D51" s="15"/>
      <c r="E51" s="12"/>
      <c r="F51" s="12"/>
      <c r="G51" s="1"/>
    </row>
    <row r="52" spans="1:7">
      <c r="A52" s="9" t="s">
        <v>261</v>
      </c>
      <c r="B52" s="49">
        <v>45</v>
      </c>
      <c r="C52" s="255">
        <f>'ИЗДАЦИ БУЏЕТА ПО НАМЕНАМА'!E23</f>
        <v>70172500</v>
      </c>
      <c r="D52" s="15"/>
      <c r="E52" s="12"/>
      <c r="F52" s="12"/>
      <c r="G52" s="1"/>
    </row>
    <row r="53" spans="1:7">
      <c r="A53" s="9" t="s">
        <v>262</v>
      </c>
      <c r="B53" s="49">
        <v>47</v>
      </c>
      <c r="C53" s="255">
        <f>'ИЗДАЦИ БУЏЕТА ПО НАМЕНАМА'!E29</f>
        <v>54729000</v>
      </c>
      <c r="D53" s="15"/>
      <c r="E53" s="12"/>
      <c r="F53" s="12"/>
      <c r="G53" s="1"/>
    </row>
    <row r="54" spans="1:7" ht="25.5">
      <c r="A54" s="9" t="s">
        <v>348</v>
      </c>
      <c r="B54" s="49" t="s">
        <v>21</v>
      </c>
      <c r="C54" s="255">
        <f>'ИЗДАЦИ БУЏЕТА ПО НАМЕНАМА'!E31+'ИЗДАЦИ БУЏЕТА ПО НАМЕНАМА'!E37</f>
        <v>54831218.989999995</v>
      </c>
      <c r="D54" s="15"/>
      <c r="E54" s="230"/>
      <c r="F54" s="12"/>
      <c r="G54" s="1"/>
    </row>
    <row r="55" spans="1:7">
      <c r="A55" s="23" t="s">
        <v>456</v>
      </c>
      <c r="B55" s="23"/>
      <c r="C55" s="497">
        <f>'ИЗДАЦИ БУЏЕТА ПО НАМЕНАМА'!E37</f>
        <v>3289849.87</v>
      </c>
      <c r="D55" s="15"/>
      <c r="E55" s="12"/>
      <c r="F55" s="12"/>
      <c r="G55" s="1"/>
    </row>
    <row r="56" spans="1:7">
      <c r="A56" s="9" t="s">
        <v>12</v>
      </c>
      <c r="B56" s="49" t="s">
        <v>454</v>
      </c>
      <c r="C56" s="255">
        <f>'ИЗДАЦИ БУЏЕТА ПО НАМЕНАМА'!E26</f>
        <v>88487380.040000007</v>
      </c>
      <c r="D56" s="15"/>
      <c r="E56" s="12"/>
      <c r="F56" s="12"/>
      <c r="G56" s="1"/>
    </row>
    <row r="57" spans="1:7">
      <c r="A57" s="9" t="s">
        <v>250</v>
      </c>
      <c r="B57" s="49">
        <v>5</v>
      </c>
      <c r="C57" s="255">
        <f>'ИЗДАЦИ БУЏЕТА ПО НАМЕНАМА'!E39</f>
        <v>576264470.34000003</v>
      </c>
      <c r="D57" s="15"/>
      <c r="E57" s="69"/>
      <c r="F57" s="69"/>
      <c r="G57" s="1"/>
    </row>
    <row r="58" spans="1:7">
      <c r="A58" s="9" t="s">
        <v>13</v>
      </c>
      <c r="B58" s="49">
        <v>62</v>
      </c>
      <c r="C58" s="255">
        <f>'ИЗДАЦИ БУЏЕТА ПО НАМЕНАМА'!E51</f>
        <v>20000</v>
      </c>
      <c r="D58" s="15"/>
      <c r="E58" s="69"/>
      <c r="F58" s="69"/>
      <c r="G58" s="1"/>
    </row>
    <row r="59" spans="1:7" ht="25.5">
      <c r="A59" s="9" t="s">
        <v>14</v>
      </c>
      <c r="B59" s="49"/>
      <c r="C59" s="255">
        <f>C65</f>
        <v>0</v>
      </c>
      <c r="D59" s="15"/>
      <c r="E59" s="12"/>
      <c r="F59" s="12"/>
      <c r="G59" s="1"/>
    </row>
    <row r="60" spans="1:7" ht="25.5">
      <c r="A60" s="9" t="s">
        <v>15</v>
      </c>
      <c r="B60" s="49">
        <v>92</v>
      </c>
      <c r="C60" s="255"/>
      <c r="D60" s="15"/>
      <c r="E60" s="12"/>
      <c r="F60" s="12"/>
      <c r="G60" s="1"/>
    </row>
    <row r="61" spans="1:7">
      <c r="A61" s="9" t="s">
        <v>16</v>
      </c>
      <c r="B61" s="49">
        <v>91</v>
      </c>
      <c r="C61" s="322"/>
      <c r="D61" s="15"/>
      <c r="E61" s="12"/>
      <c r="F61" s="12"/>
      <c r="G61" s="1"/>
    </row>
    <row r="62" spans="1:7">
      <c r="A62" s="7" t="s">
        <v>349</v>
      </c>
      <c r="B62" s="49">
        <v>911</v>
      </c>
      <c r="C62" s="322"/>
      <c r="D62" s="15"/>
      <c r="E62" s="12"/>
      <c r="F62" s="12"/>
      <c r="G62" s="1"/>
    </row>
    <row r="63" spans="1:7">
      <c r="A63" s="9" t="s">
        <v>350</v>
      </c>
      <c r="B63" s="49">
        <v>912</v>
      </c>
      <c r="C63" s="322"/>
      <c r="D63" s="15"/>
      <c r="E63" s="12"/>
      <c r="F63" s="12"/>
      <c r="G63" s="1"/>
    </row>
    <row r="64" spans="1:7">
      <c r="A64" s="9" t="s">
        <v>17</v>
      </c>
      <c r="B64" s="49"/>
      <c r="C64" s="322"/>
      <c r="D64" s="15"/>
      <c r="E64" s="12"/>
      <c r="F64" s="12"/>
      <c r="G64" s="1"/>
    </row>
    <row r="65" spans="1:7">
      <c r="A65" s="9" t="s">
        <v>18</v>
      </c>
      <c r="B65" s="49">
        <v>61</v>
      </c>
      <c r="C65" s="56"/>
      <c r="D65" s="15"/>
      <c r="E65" s="12"/>
      <c r="F65" s="12"/>
      <c r="G65" s="1"/>
    </row>
    <row r="66" spans="1:7">
      <c r="A66" s="9" t="s">
        <v>251</v>
      </c>
      <c r="B66" s="49">
        <v>611</v>
      </c>
      <c r="C66" s="323">
        <f>SUM('ИЗДАЦИ БУЏЕТА ПО НАМЕНАМА'!E49)</f>
        <v>8500000</v>
      </c>
      <c r="D66" s="15"/>
      <c r="E66" s="12"/>
      <c r="F66" s="12"/>
      <c r="G66" s="1"/>
    </row>
    <row r="67" spans="1:7">
      <c r="A67" s="9" t="s">
        <v>252</v>
      </c>
      <c r="B67" s="49">
        <v>612</v>
      </c>
      <c r="C67" s="322"/>
      <c r="D67" s="15"/>
      <c r="E67" s="12"/>
      <c r="F67" s="12"/>
      <c r="G67" s="1"/>
    </row>
    <row r="68" spans="1:7">
      <c r="A68" s="9" t="s">
        <v>253</v>
      </c>
      <c r="B68" s="49">
        <v>613</v>
      </c>
      <c r="C68" s="322"/>
      <c r="D68" s="15"/>
      <c r="E68" s="12"/>
      <c r="F68" s="12"/>
      <c r="G68" s="1"/>
    </row>
    <row r="69" spans="1:7">
      <c r="A69" s="9" t="s">
        <v>19</v>
      </c>
      <c r="B69" s="49">
        <v>6211</v>
      </c>
      <c r="C69" s="323">
        <f>SUM('ИЗДАЦИ БУЏЕТА ПО НАМЕНАМА'!E51)</f>
        <v>20000</v>
      </c>
      <c r="D69" s="15"/>
      <c r="E69" s="12"/>
      <c r="F69" s="12"/>
      <c r="G69" s="1"/>
    </row>
    <row r="70" spans="1:7">
      <c r="A70" s="679"/>
      <c r="B70" s="680"/>
      <c r="C70" s="681"/>
      <c r="D70" s="15"/>
      <c r="E70" s="12"/>
      <c r="F70" s="12"/>
      <c r="G70" s="1"/>
    </row>
    <row r="71" spans="1:7">
      <c r="A71" s="682"/>
      <c r="B71" s="683"/>
      <c r="C71" s="684"/>
      <c r="D71" s="15"/>
      <c r="E71" s="12"/>
      <c r="F71" s="12"/>
      <c r="G71" s="1"/>
    </row>
    <row r="72" spans="1:7" ht="25.5">
      <c r="A72" s="53" t="s">
        <v>517</v>
      </c>
      <c r="B72" s="60">
        <v>3</v>
      </c>
      <c r="C72" s="33">
        <f>B29</f>
        <v>48117018.250000335</v>
      </c>
      <c r="D72" s="15"/>
      <c r="E72" s="12"/>
      <c r="F72" s="12"/>
      <c r="G72" s="1"/>
    </row>
    <row r="73" spans="1:7">
      <c r="A73" s="689"/>
      <c r="B73" s="690"/>
      <c r="C73" s="691"/>
      <c r="D73" s="15"/>
      <c r="E73" s="12"/>
      <c r="F73" s="12"/>
      <c r="G73" s="1"/>
    </row>
    <row r="74" spans="1:7" ht="25.5">
      <c r="A74" s="7" t="s">
        <v>516</v>
      </c>
      <c r="B74" s="60">
        <v>3</v>
      </c>
      <c r="C74" s="56"/>
      <c r="D74" s="12"/>
      <c r="E74" s="12"/>
      <c r="F74" s="12"/>
      <c r="G74" s="1"/>
    </row>
    <row r="75" spans="1:7">
      <c r="A75" s="12"/>
      <c r="B75" s="15"/>
      <c r="C75" s="15"/>
      <c r="D75" s="12"/>
      <c r="E75" s="12"/>
      <c r="F75" s="12"/>
      <c r="G75" s="1"/>
    </row>
    <row r="76" spans="1:7" ht="26.25" customHeight="1">
      <c r="A76" s="692" t="s">
        <v>831</v>
      </c>
      <c r="B76" s="692"/>
      <c r="C76" s="692"/>
      <c r="D76" s="5"/>
      <c r="E76" s="5"/>
      <c r="F76" s="5"/>
      <c r="G76" s="1"/>
    </row>
    <row r="77" spans="1:7" ht="38.25">
      <c r="A77" s="59" t="s">
        <v>3</v>
      </c>
      <c r="B77" s="49" t="s">
        <v>22</v>
      </c>
      <c r="C77" s="49" t="s">
        <v>347</v>
      </c>
      <c r="D77" s="5"/>
      <c r="E77" s="69"/>
      <c r="F77" s="69"/>
      <c r="G77" s="1"/>
    </row>
    <row r="78" spans="1:7" ht="25.5">
      <c r="A78" s="7" t="s">
        <v>9</v>
      </c>
      <c r="B78" s="9"/>
      <c r="C78" s="33">
        <f>SUM(C79+C84+C87+C88+C89)</f>
        <v>951015795.66999996</v>
      </c>
      <c r="D78" s="227"/>
      <c r="E78" s="69"/>
      <c r="F78" s="69"/>
      <c r="G78" s="1"/>
    </row>
    <row r="79" spans="1:7">
      <c r="A79" s="54" t="s">
        <v>538</v>
      </c>
      <c r="B79" s="49" t="s">
        <v>539</v>
      </c>
      <c r="C79" s="33">
        <f>SUM(C80:C83)</f>
        <v>345950000</v>
      </c>
      <c r="D79" s="69"/>
      <c r="E79" s="12"/>
      <c r="F79" s="230"/>
      <c r="G79" s="1"/>
    </row>
    <row r="80" spans="1:7" ht="25.5">
      <c r="A80" s="54" t="s">
        <v>254</v>
      </c>
      <c r="B80" s="49">
        <v>711</v>
      </c>
      <c r="C80" s="33">
        <f>SUM('ПРИХОДИ '!C15)</f>
        <v>315150000</v>
      </c>
      <c r="D80" s="12"/>
      <c r="E80" s="12"/>
      <c r="F80" s="230"/>
      <c r="G80" s="1"/>
    </row>
    <row r="81" spans="1:8">
      <c r="A81" s="54" t="s">
        <v>255</v>
      </c>
      <c r="B81" s="49">
        <v>711180</v>
      </c>
      <c r="C81" s="33"/>
      <c r="D81" s="12"/>
      <c r="E81" s="12"/>
      <c r="F81" s="230"/>
      <c r="G81" s="1"/>
    </row>
    <row r="82" spans="1:8">
      <c r="A82" s="54" t="s">
        <v>256</v>
      </c>
      <c r="B82" s="49">
        <v>713</v>
      </c>
      <c r="C82" s="33">
        <f>'ПРИХОДИ '!C21</f>
        <v>27800000</v>
      </c>
      <c r="D82" s="12"/>
      <c r="E82" s="12"/>
      <c r="F82" s="230"/>
      <c r="G82" s="1"/>
    </row>
    <row r="83" spans="1:8">
      <c r="A83" s="7" t="s">
        <v>257</v>
      </c>
      <c r="B83" s="49">
        <v>716</v>
      </c>
      <c r="C83" s="33">
        <f>C40</f>
        <v>3000000</v>
      </c>
      <c r="D83" s="12"/>
      <c r="E83" s="12"/>
      <c r="F83" s="230"/>
      <c r="G83" s="1"/>
    </row>
    <row r="84" spans="1:8" ht="25.5">
      <c r="A84" s="7" t="s">
        <v>248</v>
      </c>
      <c r="B84" s="49" t="s">
        <v>535</v>
      </c>
      <c r="C84" s="33">
        <f>SUM('ПРИХОДИ '!C25+'ПРИХОДИ '!C42+'ПРИХОДИ '!C48+'ПРИХОДИ '!C57+'ПРИХОДИ '!C64)</f>
        <v>576952602.66999996</v>
      </c>
      <c r="D84" s="12"/>
      <c r="E84" s="12"/>
      <c r="F84" s="230"/>
      <c r="G84" s="231"/>
      <c r="H84" s="159"/>
    </row>
    <row r="85" spans="1:8" ht="25.5">
      <c r="A85" s="55" t="s">
        <v>249</v>
      </c>
      <c r="B85" s="49"/>
      <c r="C85" s="33">
        <f>SUM('ПРИХОДИ '!C28+'ПРИХОДИ '!C29+'ПРИХОДИ '!C30+'ПРИХОДИ '!C31+'ПРИХОДИ '!C44+'ПРИХОДИ '!C45)</f>
        <v>413771019.14999998</v>
      </c>
      <c r="D85" s="12"/>
      <c r="E85" s="12"/>
      <c r="F85" s="230"/>
      <c r="G85" s="1"/>
    </row>
    <row r="86" spans="1:8">
      <c r="A86" s="55" t="s">
        <v>540</v>
      </c>
      <c r="B86" s="49">
        <v>742</v>
      </c>
      <c r="C86" s="33">
        <f>'ПРИХОДИ '!C48</f>
        <v>2000000</v>
      </c>
      <c r="D86" s="12"/>
      <c r="E86" s="12"/>
      <c r="F86" s="230"/>
      <c r="G86" s="1"/>
    </row>
    <row r="87" spans="1:8">
      <c r="A87" s="54" t="s">
        <v>537</v>
      </c>
      <c r="B87" s="49" t="s">
        <v>20</v>
      </c>
      <c r="C87" s="23"/>
      <c r="D87" s="12"/>
      <c r="E87" s="12"/>
      <c r="F87" s="230"/>
      <c r="G87" s="1"/>
    </row>
    <row r="88" spans="1:8">
      <c r="A88" s="7" t="s">
        <v>536</v>
      </c>
      <c r="B88" s="49">
        <v>733</v>
      </c>
      <c r="C88" s="33">
        <f>'ПРИХОДИ '!C37</f>
        <v>23463193</v>
      </c>
      <c r="D88" s="12"/>
      <c r="E88" s="12"/>
      <c r="F88" s="230"/>
      <c r="G88" s="1"/>
    </row>
    <row r="89" spans="1:8">
      <c r="A89" s="7" t="s">
        <v>55</v>
      </c>
      <c r="B89" s="49">
        <v>8</v>
      </c>
      <c r="C89" s="33">
        <f>'ПРИХОДИ '!C69</f>
        <v>4650000</v>
      </c>
      <c r="D89" s="12"/>
      <c r="E89" s="12"/>
      <c r="F89" s="230"/>
      <c r="G89" s="1"/>
    </row>
    <row r="90" spans="1:8" ht="25.5">
      <c r="A90" s="9" t="s">
        <v>10</v>
      </c>
      <c r="B90" s="49"/>
      <c r="C90" s="255">
        <f>C91+C100+C101</f>
        <v>1024698828.3</v>
      </c>
      <c r="D90" s="12"/>
      <c r="G90" s="1"/>
    </row>
    <row r="91" spans="1:8">
      <c r="A91" s="7" t="s">
        <v>11</v>
      </c>
      <c r="B91" s="49">
        <v>4</v>
      </c>
      <c r="C91" s="255">
        <f>SUM(C92:C99)-C98</f>
        <v>659716828.29999995</v>
      </c>
      <c r="D91" s="12"/>
      <c r="E91" s="12"/>
      <c r="F91" s="12"/>
      <c r="G91" s="1"/>
      <c r="H91" s="28"/>
    </row>
    <row r="92" spans="1:8">
      <c r="A92" s="9" t="s">
        <v>258</v>
      </c>
      <c r="B92" s="49">
        <v>41</v>
      </c>
      <c r="C92" s="255">
        <f>'ИЗДАЦИ БУЏЕТА ПО НАМЕНАМА'!C6</f>
        <v>157312512</v>
      </c>
      <c r="D92" s="12"/>
      <c r="E92" s="69"/>
      <c r="F92" s="69"/>
      <c r="G92" s="1"/>
      <c r="H92" s="61"/>
    </row>
    <row r="93" spans="1:8">
      <c r="A93" s="9" t="s">
        <v>259</v>
      </c>
      <c r="B93" s="49">
        <v>42</v>
      </c>
      <c r="C93" s="255">
        <f>'ИЗДАЦИ БУЏЕТА ПО НАМЕНАМА'!C13</f>
        <v>237691080.54999998</v>
      </c>
      <c r="D93" s="12"/>
      <c r="E93" s="12"/>
      <c r="F93" s="12"/>
      <c r="G93" s="1"/>
      <c r="H93" s="28"/>
    </row>
    <row r="94" spans="1:8">
      <c r="A94" s="9" t="s">
        <v>260</v>
      </c>
      <c r="B94" s="49">
        <v>44</v>
      </c>
      <c r="C94" s="255">
        <f>'ИЗДАЦИ БУЏЕТА ПО НАМЕНАМА'!C20</f>
        <v>6618000</v>
      </c>
      <c r="D94" s="12"/>
      <c r="E94" s="12"/>
      <c r="F94" s="12"/>
      <c r="G94" s="1"/>
    </row>
    <row r="95" spans="1:8">
      <c r="A95" s="9" t="s">
        <v>261</v>
      </c>
      <c r="B95" s="49">
        <v>45</v>
      </c>
      <c r="C95" s="255">
        <f>'ИЗДАЦИ БУЏЕТА ПО НАМЕНАМА'!C23</f>
        <v>69383696.760000005</v>
      </c>
      <c r="D95" s="12"/>
      <c r="E95" s="12"/>
      <c r="F95" s="12"/>
      <c r="G95" s="1"/>
    </row>
    <row r="96" spans="1:8">
      <c r="A96" s="9" t="s">
        <v>262</v>
      </c>
      <c r="B96" s="49">
        <v>47</v>
      </c>
      <c r="C96" s="255">
        <f>'ИЗДАЦИ БУЏЕТА ПО НАМЕНАМА'!C29</f>
        <v>49290000</v>
      </c>
      <c r="D96" s="12"/>
      <c r="E96" s="12"/>
      <c r="F96" s="12"/>
      <c r="G96" s="1"/>
    </row>
    <row r="97" spans="1:7">
      <c r="A97" s="9" t="s">
        <v>455</v>
      </c>
      <c r="B97" s="49" t="s">
        <v>21</v>
      </c>
      <c r="C97" s="255">
        <f>'ИЗДАЦИ БУЏЕТА ПО НАМЕНАМА'!C31+'ИЗДАЦИ БУЏЕТА ПО НАМЕНАМА'!C37</f>
        <v>51629578.989999995</v>
      </c>
      <c r="D97" s="12"/>
      <c r="E97" s="12"/>
      <c r="F97" s="12"/>
      <c r="G97" s="1"/>
    </row>
    <row r="98" spans="1:7">
      <c r="A98" s="23" t="s">
        <v>456</v>
      </c>
      <c r="B98" s="23"/>
      <c r="C98" s="497">
        <f>'ИЗДАЦИ БУЏЕТА ПО НАМЕНАМА'!C37</f>
        <v>3289849.87</v>
      </c>
      <c r="D98" s="12"/>
      <c r="E98" s="12"/>
      <c r="F98" s="12"/>
      <c r="G98" s="1"/>
    </row>
    <row r="99" spans="1:7">
      <c r="A99" s="9" t="s">
        <v>12</v>
      </c>
      <c r="B99" s="49" t="s">
        <v>454</v>
      </c>
      <c r="C99" s="255">
        <f>'ИЗДАЦИ БУЏЕТА ПО НАМЕНАМА'!C26</f>
        <v>87791960</v>
      </c>
      <c r="D99" s="12"/>
      <c r="E99" s="12"/>
      <c r="F99" s="12"/>
      <c r="G99" s="1"/>
    </row>
    <row r="100" spans="1:7">
      <c r="A100" s="9" t="s">
        <v>250</v>
      </c>
      <c r="B100" s="49">
        <v>5</v>
      </c>
      <c r="C100" s="255">
        <f>'ИЗДАЦИ БУЏЕТА ПО НАМЕНАМА'!C39</f>
        <v>364982000</v>
      </c>
      <c r="D100" s="12"/>
      <c r="E100" s="12"/>
      <c r="F100" s="12"/>
      <c r="G100" s="1"/>
    </row>
    <row r="101" spans="1:7">
      <c r="A101" s="9" t="s">
        <v>13</v>
      </c>
      <c r="B101" s="49">
        <v>62</v>
      </c>
      <c r="C101" s="33"/>
      <c r="D101" s="12"/>
      <c r="E101" s="12"/>
      <c r="F101" s="12"/>
      <c r="G101" s="1"/>
    </row>
    <row r="102" spans="1:7" ht="25.5">
      <c r="A102" s="9" t="s">
        <v>14</v>
      </c>
      <c r="B102" s="49"/>
      <c r="C102" s="33">
        <f>C108</f>
        <v>8500000</v>
      </c>
      <c r="D102" s="12"/>
      <c r="E102" s="12"/>
      <c r="F102" s="12"/>
      <c r="G102" s="1"/>
    </row>
    <row r="103" spans="1:7" ht="25.5">
      <c r="A103" s="9" t="s">
        <v>15</v>
      </c>
      <c r="B103" s="49">
        <v>92</v>
      </c>
      <c r="C103" s="33"/>
      <c r="D103" s="12"/>
      <c r="E103" s="12"/>
      <c r="F103" s="12"/>
      <c r="G103" s="1"/>
    </row>
    <row r="104" spans="1:7">
      <c r="A104" s="9" t="s">
        <v>16</v>
      </c>
      <c r="B104" s="49">
        <v>91</v>
      </c>
      <c r="C104" s="9"/>
      <c r="D104" s="12"/>
      <c r="E104" s="12"/>
      <c r="F104" s="12"/>
      <c r="G104" s="1"/>
    </row>
    <row r="105" spans="1:7">
      <c r="A105" s="7" t="s">
        <v>349</v>
      </c>
      <c r="B105" s="49">
        <v>911</v>
      </c>
      <c r="C105" s="9"/>
      <c r="D105" s="12"/>
      <c r="E105" s="12"/>
      <c r="F105" s="12"/>
      <c r="G105" s="1"/>
    </row>
    <row r="106" spans="1:7">
      <c r="A106" s="9" t="s">
        <v>350</v>
      </c>
      <c r="B106" s="49">
        <v>912</v>
      </c>
      <c r="C106" s="9"/>
      <c r="D106" s="12"/>
      <c r="E106" s="12"/>
      <c r="F106" s="12"/>
      <c r="G106" s="1"/>
    </row>
    <row r="107" spans="1:7">
      <c r="A107" s="9" t="s">
        <v>17</v>
      </c>
      <c r="B107" s="49"/>
      <c r="C107" s="9"/>
      <c r="D107" s="12"/>
      <c r="E107" s="12"/>
      <c r="F107" s="12"/>
      <c r="G107" s="1"/>
    </row>
    <row r="108" spans="1:7">
      <c r="A108" s="9" t="s">
        <v>18</v>
      </c>
      <c r="B108" s="49">
        <v>61</v>
      </c>
      <c r="C108" s="56">
        <f>SUM(C109:C111)</f>
        <v>8500000</v>
      </c>
      <c r="D108" s="12"/>
      <c r="E108" s="12"/>
      <c r="F108" s="12"/>
      <c r="G108" s="1"/>
    </row>
    <row r="109" spans="1:7">
      <c r="A109" s="9" t="s">
        <v>251</v>
      </c>
      <c r="B109" s="49">
        <v>611</v>
      </c>
      <c r="C109" s="56">
        <f>SUM('ИЗДАЦИ БУЏЕТА ПО НАМЕНАМА'!E49)</f>
        <v>8500000</v>
      </c>
      <c r="D109" s="12"/>
      <c r="E109" s="12"/>
      <c r="F109" s="12"/>
      <c r="G109" s="1"/>
    </row>
    <row r="110" spans="1:7">
      <c r="A110" s="9" t="s">
        <v>252</v>
      </c>
      <c r="B110" s="49">
        <v>612</v>
      </c>
      <c r="C110" s="9"/>
      <c r="D110" s="12"/>
      <c r="E110" s="12"/>
      <c r="F110" s="12"/>
      <c r="G110" s="1"/>
    </row>
    <row r="111" spans="1:7">
      <c r="A111" s="9" t="s">
        <v>253</v>
      </c>
      <c r="B111" s="49">
        <v>613</v>
      </c>
      <c r="C111" s="9"/>
      <c r="D111" s="12"/>
      <c r="E111" s="12"/>
      <c r="F111" s="12"/>
      <c r="G111" s="1"/>
    </row>
    <row r="112" spans="1:7">
      <c r="A112" s="9" t="s">
        <v>19</v>
      </c>
      <c r="B112" s="49">
        <v>6211</v>
      </c>
      <c r="C112" s="56">
        <f>SUM('ИЗДАЦИ БУЏЕТА ПО НАМЕНАМА'!E51)</f>
        <v>20000</v>
      </c>
      <c r="D112" s="12"/>
      <c r="E112" s="12"/>
      <c r="F112" s="12"/>
      <c r="G112" s="1"/>
    </row>
    <row r="113" spans="1:7">
      <c r="A113" s="674"/>
      <c r="B113" s="674"/>
      <c r="C113" s="674"/>
      <c r="D113" s="12"/>
      <c r="E113" s="12"/>
      <c r="F113" s="12"/>
      <c r="G113" s="1"/>
    </row>
    <row r="114" spans="1:7">
      <c r="A114" s="674"/>
      <c r="B114" s="674"/>
      <c r="C114" s="674"/>
      <c r="D114" s="12"/>
      <c r="E114" s="12"/>
      <c r="F114" s="12"/>
      <c r="G114" s="1"/>
    </row>
    <row r="115" spans="1:7">
      <c r="A115" s="12"/>
      <c r="B115" s="15"/>
      <c r="C115" s="15"/>
      <c r="D115" s="12"/>
      <c r="E115" s="33"/>
      <c r="F115" s="52"/>
      <c r="G115" s="1"/>
    </row>
    <row r="116" spans="1:7">
      <c r="A116" s="15"/>
      <c r="B116" s="15"/>
      <c r="C116" s="15"/>
      <c r="D116" s="12"/>
      <c r="E116" s="12"/>
      <c r="F116" s="12"/>
      <c r="G116" s="1"/>
    </row>
    <row r="117" spans="1:7">
      <c r="A117" s="12"/>
      <c r="B117" s="12"/>
      <c r="C117" s="12"/>
      <c r="D117" s="12"/>
      <c r="E117" s="12"/>
      <c r="F117" s="12"/>
      <c r="G117" s="1"/>
    </row>
    <row r="118" spans="1:7">
      <c r="A118" s="12"/>
      <c r="B118" s="12"/>
      <c r="C118" s="12"/>
      <c r="D118" s="12"/>
      <c r="E118" s="12"/>
      <c r="F118" s="12"/>
      <c r="G118" s="1"/>
    </row>
    <row r="119" spans="1:7">
      <c r="A119" s="12"/>
      <c r="B119" s="12"/>
      <c r="C119" s="12"/>
      <c r="D119" s="12"/>
      <c r="E119" s="12"/>
      <c r="F119" s="12"/>
      <c r="G119" s="1"/>
    </row>
    <row r="120" spans="1:7">
      <c r="A120" s="12"/>
      <c r="B120" s="12"/>
      <c r="C120" s="12"/>
      <c r="D120" s="13"/>
      <c r="E120" s="13"/>
      <c r="F120" s="13"/>
    </row>
    <row r="121" spans="1:7">
      <c r="A121" s="5"/>
      <c r="B121" s="5"/>
      <c r="C121" s="5"/>
      <c r="D121" s="13"/>
      <c r="E121" s="13"/>
      <c r="F121" s="13"/>
    </row>
    <row r="122" spans="1:7">
      <c r="A122" s="5"/>
      <c r="B122" s="5"/>
      <c r="C122" s="5"/>
      <c r="D122" s="13"/>
      <c r="E122" s="13"/>
      <c r="F122" s="13"/>
    </row>
    <row r="123" spans="1:7">
      <c r="A123" s="5"/>
      <c r="B123" s="5"/>
      <c r="C123" s="5"/>
      <c r="D123" s="5"/>
      <c r="E123" s="14"/>
      <c r="F123" s="14"/>
      <c r="G123" s="2"/>
    </row>
    <row r="124" spans="1:7">
      <c r="A124" s="5"/>
      <c r="B124" s="5"/>
      <c r="C124" s="5"/>
      <c r="D124" s="5"/>
      <c r="E124" s="14"/>
      <c r="F124" s="14"/>
      <c r="G124" s="2"/>
    </row>
    <row r="125" spans="1:7">
      <c r="A125" s="5"/>
      <c r="B125" s="5"/>
      <c r="C125" s="5"/>
      <c r="D125" s="5"/>
      <c r="E125" s="14"/>
      <c r="F125" s="14"/>
      <c r="G125" s="2"/>
    </row>
    <row r="126" spans="1:7">
      <c r="A126" s="5"/>
      <c r="B126" s="5"/>
      <c r="C126" s="5"/>
      <c r="D126" s="5"/>
      <c r="E126" s="14"/>
      <c r="F126" s="14"/>
      <c r="G126" s="2"/>
    </row>
    <row r="127" spans="1:7">
      <c r="A127" s="5"/>
      <c r="B127" s="5"/>
      <c r="C127" s="5"/>
      <c r="D127" s="5"/>
      <c r="E127" s="14"/>
      <c r="F127" s="14"/>
      <c r="G127" s="2"/>
    </row>
    <row r="128" spans="1:7">
      <c r="A128" s="5"/>
      <c r="B128" s="5"/>
      <c r="C128" s="5"/>
      <c r="D128" s="5"/>
      <c r="E128" s="14"/>
      <c r="F128" s="14"/>
      <c r="G128" s="2"/>
    </row>
    <row r="129" spans="1:7">
      <c r="A129" s="5"/>
      <c r="B129" s="5"/>
      <c r="C129" s="5"/>
      <c r="D129" s="5"/>
      <c r="E129" s="14"/>
      <c r="F129" s="14"/>
      <c r="G129" s="2"/>
    </row>
    <row r="130" spans="1:7">
      <c r="A130" s="5"/>
      <c r="B130" s="5"/>
      <c r="C130" s="5"/>
      <c r="D130" s="5"/>
      <c r="E130" s="14"/>
      <c r="F130" s="14"/>
      <c r="G130" s="2"/>
    </row>
    <row r="131" spans="1:7">
      <c r="A131" s="5"/>
      <c r="B131" s="5"/>
      <c r="C131" s="5"/>
      <c r="D131" s="5"/>
      <c r="E131" s="14"/>
      <c r="F131" s="14"/>
      <c r="G131" s="2"/>
    </row>
    <row r="132" spans="1:7">
      <c r="A132" s="5"/>
      <c r="B132" s="5"/>
      <c r="C132" s="5"/>
      <c r="D132" s="5"/>
      <c r="E132" s="14"/>
      <c r="F132" s="14"/>
      <c r="G132" s="2"/>
    </row>
    <row r="133" spans="1:7">
      <c r="A133" s="5"/>
      <c r="B133" s="5"/>
      <c r="C133" s="5"/>
      <c r="D133" s="5"/>
      <c r="E133" s="14"/>
      <c r="F133" s="14"/>
      <c r="G133" s="2"/>
    </row>
    <row r="134" spans="1:7">
      <c r="A134" s="12"/>
      <c r="B134" s="12"/>
      <c r="C134" s="12"/>
      <c r="D134" s="5"/>
      <c r="E134" s="14"/>
      <c r="F134" s="14"/>
      <c r="G134" s="2"/>
    </row>
    <row r="135" spans="1:7">
      <c r="A135" s="12"/>
      <c r="B135" s="12"/>
      <c r="C135" s="12"/>
      <c r="D135" s="5"/>
      <c r="E135" s="14"/>
      <c r="F135" s="14"/>
      <c r="G135" s="2"/>
    </row>
    <row r="136" spans="1:7">
      <c r="A136" s="12"/>
      <c r="B136" s="12"/>
      <c r="C136" s="12"/>
      <c r="D136" s="13"/>
      <c r="E136" s="13"/>
      <c r="F136" s="13"/>
    </row>
    <row r="137" spans="1:7">
      <c r="A137" s="12"/>
      <c r="B137" s="12"/>
      <c r="C137" s="12"/>
      <c r="D137" s="13"/>
      <c r="E137" s="13"/>
      <c r="F137" s="13"/>
    </row>
    <row r="138" spans="1:7">
      <c r="A138" s="12"/>
      <c r="B138" s="12"/>
      <c r="C138" s="12"/>
      <c r="D138" s="13"/>
      <c r="E138" s="13"/>
      <c r="F138" s="13"/>
    </row>
    <row r="139" spans="1:7">
      <c r="A139" s="12"/>
      <c r="B139" s="12"/>
      <c r="C139" s="12"/>
      <c r="D139" s="13"/>
      <c r="E139" s="13"/>
      <c r="F139" s="13"/>
    </row>
    <row r="140" spans="1:7">
      <c r="A140" s="12"/>
      <c r="B140" s="12"/>
      <c r="C140" s="12"/>
      <c r="D140" s="13"/>
      <c r="E140" s="13"/>
      <c r="F140" s="13"/>
    </row>
    <row r="141" spans="1:7">
      <c r="A141" s="12"/>
      <c r="B141" s="12"/>
      <c r="C141" s="12"/>
      <c r="D141" s="13"/>
      <c r="E141" s="13"/>
      <c r="F141" s="13"/>
    </row>
    <row r="142" spans="1:7">
      <c r="A142" s="12"/>
      <c r="B142" s="12"/>
      <c r="C142" s="12"/>
      <c r="D142" s="13"/>
      <c r="E142" s="13"/>
      <c r="F142" s="13"/>
    </row>
    <row r="143" spans="1:7">
      <c r="A143" s="12"/>
      <c r="B143" s="12"/>
      <c r="C143" s="12"/>
      <c r="D143" s="13"/>
      <c r="E143" s="13"/>
      <c r="F143" s="13"/>
    </row>
    <row r="144" spans="1:7">
      <c r="A144" s="12"/>
      <c r="B144" s="12"/>
      <c r="C144" s="12"/>
      <c r="D144" s="13"/>
      <c r="E144" s="13"/>
      <c r="F144" s="13"/>
    </row>
    <row r="145" spans="1:7">
      <c r="A145" s="12"/>
      <c r="B145" s="12"/>
      <c r="C145" s="12"/>
      <c r="D145" s="13"/>
      <c r="E145" s="13"/>
      <c r="F145" s="13"/>
    </row>
    <row r="146" spans="1:7">
      <c r="A146" s="12"/>
      <c r="B146" s="12"/>
      <c r="C146" s="12"/>
      <c r="D146" s="13"/>
      <c r="E146" s="13"/>
      <c r="F146" s="13"/>
    </row>
    <row r="147" spans="1:7">
      <c r="A147" s="12"/>
      <c r="B147" s="12"/>
      <c r="C147" s="12"/>
      <c r="D147" s="13"/>
      <c r="E147" s="13"/>
      <c r="F147" s="13"/>
    </row>
    <row r="148" spans="1:7">
      <c r="A148" s="12"/>
      <c r="B148" s="12"/>
      <c r="C148" s="12"/>
      <c r="D148" s="13"/>
      <c r="E148" s="13"/>
      <c r="F148" s="13"/>
    </row>
    <row r="149" spans="1:7">
      <c r="A149" s="12"/>
      <c r="B149" s="12"/>
      <c r="C149" s="12"/>
      <c r="D149" s="13"/>
      <c r="E149" s="13"/>
      <c r="F149" s="13"/>
    </row>
    <row r="150" spans="1:7">
      <c r="A150" s="5"/>
      <c r="B150" s="5"/>
      <c r="C150" s="5"/>
      <c r="D150" s="13"/>
      <c r="E150" s="13"/>
      <c r="F150" s="13"/>
    </row>
    <row r="151" spans="1:7">
      <c r="A151" s="8"/>
      <c r="B151" s="8"/>
      <c r="C151" s="8"/>
      <c r="D151" s="13"/>
      <c r="E151" s="13"/>
      <c r="F151" s="13"/>
    </row>
    <row r="152" spans="1:7">
      <c r="A152" s="5"/>
      <c r="B152" s="5"/>
      <c r="C152" s="5"/>
      <c r="D152" s="5"/>
      <c r="E152" s="5"/>
      <c r="F152" s="5"/>
      <c r="G152" s="4"/>
    </row>
    <row r="153" spans="1:7">
      <c r="A153" s="12"/>
      <c r="B153" s="12"/>
      <c r="C153" s="12"/>
      <c r="D153" s="8"/>
      <c r="E153" s="8"/>
      <c r="F153" s="8"/>
      <c r="G153" s="11"/>
    </row>
    <row r="154" spans="1:7">
      <c r="A154" s="12"/>
      <c r="B154" s="12"/>
      <c r="C154" s="12"/>
      <c r="D154" s="5"/>
      <c r="E154" s="5"/>
      <c r="F154" s="5"/>
      <c r="G154" s="5"/>
    </row>
    <row r="155" spans="1:7">
      <c r="A155" s="12"/>
      <c r="B155" s="12"/>
      <c r="C155" s="12"/>
      <c r="D155" s="13"/>
      <c r="E155" s="13"/>
      <c r="F155" s="13"/>
    </row>
    <row r="156" spans="1:7">
      <c r="A156" s="12"/>
      <c r="B156" s="12"/>
      <c r="C156" s="12"/>
      <c r="D156" s="13"/>
      <c r="E156" s="13"/>
      <c r="F156" s="13"/>
    </row>
    <row r="157" spans="1:7">
      <c r="A157" s="12"/>
      <c r="B157" s="12"/>
      <c r="C157" s="12"/>
      <c r="D157" s="13"/>
      <c r="E157" s="13"/>
      <c r="F157" s="13"/>
    </row>
    <row r="158" spans="1:7">
      <c r="A158" s="12"/>
      <c r="B158" s="12"/>
      <c r="C158" s="12"/>
      <c r="D158" s="13"/>
      <c r="E158" s="13"/>
      <c r="F158" s="13"/>
    </row>
    <row r="159" spans="1:7">
      <c r="A159" s="12"/>
      <c r="B159" s="12"/>
      <c r="C159" s="12"/>
      <c r="D159" s="13"/>
      <c r="E159" s="13"/>
      <c r="F159" s="13"/>
    </row>
    <row r="160" spans="1:7">
      <c r="A160" s="12"/>
      <c r="B160" s="12"/>
      <c r="C160" s="12"/>
      <c r="D160" s="13"/>
      <c r="E160" s="13"/>
      <c r="F160" s="13"/>
    </row>
    <row r="161" spans="1:6">
      <c r="A161" s="12"/>
      <c r="B161" s="12"/>
      <c r="C161" s="12"/>
      <c r="D161" s="13"/>
      <c r="E161" s="13"/>
      <c r="F161" s="13"/>
    </row>
    <row r="162" spans="1:6">
      <c r="A162" s="12"/>
      <c r="B162" s="12"/>
      <c r="C162" s="12"/>
      <c r="D162" s="13"/>
      <c r="E162" s="13"/>
      <c r="F162" s="13"/>
    </row>
    <row r="163" spans="1:6">
      <c r="A163" s="12"/>
      <c r="B163" s="12"/>
      <c r="C163" s="12"/>
      <c r="D163" s="13"/>
      <c r="E163" s="13"/>
      <c r="F163" s="13"/>
    </row>
    <row r="164" spans="1:6">
      <c r="A164" s="12"/>
      <c r="B164" s="12"/>
      <c r="C164" s="12"/>
      <c r="D164" s="13"/>
      <c r="E164" s="13"/>
      <c r="F164" s="13"/>
    </row>
    <row r="165" spans="1:6">
      <c r="A165" s="12"/>
      <c r="B165" s="12"/>
      <c r="C165" s="12"/>
      <c r="D165" s="13"/>
      <c r="E165" s="13"/>
      <c r="F165" s="13"/>
    </row>
    <row r="166" spans="1:6">
      <c r="A166" s="12"/>
      <c r="B166" s="12"/>
      <c r="C166" s="12"/>
      <c r="D166" s="13"/>
      <c r="E166" s="13"/>
      <c r="F166" s="13"/>
    </row>
    <row r="167" spans="1:6">
      <c r="A167" s="12"/>
      <c r="B167" s="12"/>
      <c r="C167" s="12"/>
      <c r="D167" s="13"/>
      <c r="E167" s="13"/>
      <c r="F167" s="13"/>
    </row>
    <row r="168" spans="1:6">
      <c r="A168" s="12"/>
      <c r="B168" s="12"/>
      <c r="C168" s="12"/>
      <c r="D168" s="13"/>
      <c r="E168" s="13"/>
      <c r="F168" s="13"/>
    </row>
    <row r="169" spans="1:6">
      <c r="A169" s="12"/>
      <c r="B169" s="12"/>
      <c r="C169" s="12"/>
      <c r="D169" s="13"/>
      <c r="E169" s="13"/>
      <c r="F169" s="13"/>
    </row>
    <row r="170" spans="1:6">
      <c r="A170" s="12"/>
      <c r="B170" s="12"/>
      <c r="C170" s="12"/>
      <c r="D170" s="13"/>
      <c r="E170" s="13"/>
      <c r="F170" s="13"/>
    </row>
    <row r="171" spans="1:6">
      <c r="A171" s="12"/>
      <c r="B171" s="12"/>
      <c r="C171" s="12"/>
      <c r="D171" s="13"/>
      <c r="E171" s="13"/>
      <c r="F171" s="13"/>
    </row>
    <row r="172" spans="1:6">
      <c r="A172" s="12"/>
      <c r="B172" s="12"/>
      <c r="C172" s="12"/>
      <c r="D172" s="13"/>
      <c r="E172" s="13"/>
      <c r="F172" s="13"/>
    </row>
    <row r="173" spans="1:6">
      <c r="A173" s="12"/>
      <c r="B173" s="12"/>
      <c r="C173" s="12"/>
      <c r="D173" s="13"/>
      <c r="E173" s="13"/>
      <c r="F173" s="13"/>
    </row>
    <row r="174" spans="1:6">
      <c r="A174" s="12"/>
      <c r="B174" s="12"/>
      <c r="C174" s="12"/>
      <c r="D174" s="13"/>
      <c r="E174" s="13"/>
      <c r="F174" s="13"/>
    </row>
    <row r="175" spans="1:6">
      <c r="A175" s="12"/>
      <c r="B175" s="12"/>
      <c r="C175" s="12"/>
      <c r="D175" s="13"/>
      <c r="E175" s="13"/>
      <c r="F175" s="13"/>
    </row>
    <row r="176" spans="1:6">
      <c r="A176" s="12"/>
      <c r="B176" s="12"/>
      <c r="C176" s="12"/>
      <c r="D176" s="13"/>
      <c r="E176" s="13"/>
      <c r="F176" s="13"/>
    </row>
    <row r="177" spans="1:6">
      <c r="A177" s="12"/>
      <c r="B177" s="12"/>
      <c r="C177" s="12"/>
      <c r="D177" s="13"/>
      <c r="E177" s="13"/>
      <c r="F177" s="13"/>
    </row>
    <row r="178" spans="1:6">
      <c r="A178" s="12"/>
      <c r="B178" s="12"/>
      <c r="C178" s="12"/>
      <c r="D178" s="13"/>
      <c r="E178" s="13"/>
      <c r="F178" s="13"/>
    </row>
    <row r="179" spans="1:6">
      <c r="A179" s="12"/>
      <c r="B179" s="12"/>
      <c r="C179" s="12"/>
      <c r="D179" s="13"/>
      <c r="E179" s="13"/>
      <c r="F179" s="13"/>
    </row>
    <row r="180" spans="1:6">
      <c r="A180" s="12"/>
      <c r="B180" s="12"/>
      <c r="C180" s="12"/>
      <c r="D180" s="13"/>
      <c r="E180" s="13"/>
      <c r="F180" s="13"/>
    </row>
    <row r="181" spans="1:6">
      <c r="A181" s="12"/>
      <c r="B181" s="12"/>
      <c r="C181" s="12"/>
      <c r="D181" s="13"/>
      <c r="E181" s="13"/>
      <c r="F181" s="13"/>
    </row>
    <row r="182" spans="1:6">
      <c r="A182" s="12"/>
      <c r="B182" s="12"/>
      <c r="C182" s="12"/>
      <c r="D182" s="13"/>
      <c r="E182" s="13"/>
      <c r="F182" s="13"/>
    </row>
    <row r="183" spans="1:6">
      <c r="A183" s="12"/>
      <c r="B183" s="12"/>
      <c r="C183" s="12"/>
      <c r="D183" s="13"/>
      <c r="E183" s="13"/>
      <c r="F183" s="13"/>
    </row>
    <row r="184" spans="1:6">
      <c r="A184" s="12"/>
      <c r="B184" s="12"/>
      <c r="C184" s="12"/>
      <c r="D184" s="13"/>
      <c r="E184" s="13"/>
      <c r="F184" s="13"/>
    </row>
    <row r="185" spans="1:6">
      <c r="A185" s="12"/>
      <c r="B185" s="12"/>
      <c r="C185" s="12"/>
      <c r="D185" s="13"/>
      <c r="E185" s="13"/>
      <c r="F185" s="13"/>
    </row>
    <row r="186" spans="1:6">
      <c r="A186" s="12"/>
      <c r="B186" s="12"/>
      <c r="C186" s="12"/>
      <c r="D186" s="13"/>
      <c r="E186" s="13"/>
      <c r="F186" s="13"/>
    </row>
    <row r="187" spans="1:6">
      <c r="A187" s="12"/>
      <c r="B187" s="12"/>
      <c r="C187" s="12"/>
      <c r="D187" s="13"/>
      <c r="E187" s="13"/>
      <c r="F187" s="13"/>
    </row>
    <row r="188" spans="1:6">
      <c r="A188" s="12"/>
      <c r="B188" s="12"/>
      <c r="C188" s="12"/>
      <c r="D188" s="13"/>
      <c r="E188" s="13"/>
      <c r="F188" s="13"/>
    </row>
    <row r="189" spans="1:6">
      <c r="D189" s="13"/>
      <c r="E189" s="13"/>
      <c r="F189" s="13"/>
    </row>
    <row r="190" spans="1:6">
      <c r="D190" s="13"/>
      <c r="E190" s="13"/>
      <c r="F190" s="13"/>
    </row>
  </sheetData>
  <mergeCells count="34">
    <mergeCell ref="F25:G25"/>
    <mergeCell ref="F26:G26"/>
    <mergeCell ref="A113:C114"/>
    <mergeCell ref="B29:C29"/>
    <mergeCell ref="A73:C73"/>
    <mergeCell ref="A76:C76"/>
    <mergeCell ref="A33:C33"/>
    <mergeCell ref="B31:C31"/>
    <mergeCell ref="B21:C21"/>
    <mergeCell ref="B14:C14"/>
    <mergeCell ref="B12:C12"/>
    <mergeCell ref="B30:C30"/>
    <mergeCell ref="A70:C71"/>
    <mergeCell ref="B28:C28"/>
    <mergeCell ref="B19:C19"/>
    <mergeCell ref="B20:C20"/>
    <mergeCell ref="B16:C16"/>
    <mergeCell ref="B27:C27"/>
    <mergeCell ref="B26:C26"/>
    <mergeCell ref="B22:C22"/>
    <mergeCell ref="B25:C25"/>
    <mergeCell ref="B24:C24"/>
    <mergeCell ref="B23:C23"/>
    <mergeCell ref="A5:C5"/>
    <mergeCell ref="B18:C18"/>
    <mergeCell ref="A6:C6"/>
    <mergeCell ref="B9:C9"/>
    <mergeCell ref="B10:C10"/>
    <mergeCell ref="B7:C7"/>
    <mergeCell ref="B8:C8"/>
    <mergeCell ref="B17:C17"/>
    <mergeCell ref="B15:C15"/>
    <mergeCell ref="B11:C11"/>
    <mergeCell ref="B13:C13"/>
  </mergeCells>
  <phoneticPr fontId="0" type="noConversion"/>
  <printOptions verticalCentered="1"/>
  <pageMargins left="0.31496062992125984" right="0.27559055118110237" top="0.27559055118110237" bottom="0.27559055118110237" header="0.27559055118110237" footer="0.27559055118110237"/>
  <pageSetup scale="95" orientation="portrait" r:id="rId1"/>
  <headerFooter alignWithMargins="0"/>
  <cellWatches>
    <cellWatch r="A36"/>
  </cellWatches>
  <webPublishItems count="1">
    <webPublishItem id="10066" divId="IZVESTAJ O IZVRSENJU BUDZETA JUN_10066" sourceType="sheet" destinationFile="D:\SPAS ZOKA B\2011\izvestaj o izvrsenju budzeta 01.01-30.06\IZVESTAJ O IZVRSENJU BUDZETA JUN.mht"/>
  </webPublishItems>
</worksheet>
</file>

<file path=xl/worksheets/sheet3.xml><?xml version="1.0" encoding="utf-8"?>
<worksheet xmlns="http://schemas.openxmlformats.org/spreadsheetml/2006/main" xmlns:r="http://schemas.openxmlformats.org/officeDocument/2006/relationships">
  <dimension ref="A1:T123"/>
  <sheetViews>
    <sheetView workbookViewId="0">
      <selection activeCell="F77" sqref="A2:F77"/>
    </sheetView>
  </sheetViews>
  <sheetFormatPr defaultRowHeight="12.75"/>
  <cols>
    <col min="1" max="1" width="8.85546875" customWidth="1"/>
    <col min="2" max="2" width="26.7109375" customWidth="1"/>
    <col min="3" max="3" width="17.28515625" customWidth="1"/>
    <col min="4" max="4" width="17.140625" customWidth="1"/>
    <col min="5" max="5" width="15.85546875" customWidth="1"/>
    <col min="6" max="8" width="16.7109375" customWidth="1"/>
    <col min="9" max="9" width="21.140625" customWidth="1"/>
    <col min="10" max="10" width="18.5703125" customWidth="1"/>
    <col min="11" max="11" width="18" customWidth="1"/>
    <col min="12" max="12" width="5.28515625" customWidth="1"/>
    <col min="13" max="13" width="18" hidden="1" customWidth="1"/>
    <col min="14" max="14" width="9.140625" hidden="1" customWidth="1"/>
    <col min="15" max="15" width="4.140625" customWidth="1"/>
    <col min="16" max="16" width="3.5703125" customWidth="1"/>
    <col min="17" max="17" width="16.42578125" customWidth="1"/>
    <col min="18" max="18" width="14" customWidth="1"/>
    <col min="19" max="19" width="15.85546875" customWidth="1"/>
    <col min="20" max="20" width="14.5703125" customWidth="1"/>
  </cols>
  <sheetData>
    <row r="1" spans="1:20">
      <c r="A1" s="697"/>
      <c r="B1" s="697"/>
      <c r="C1" s="697"/>
      <c r="D1" s="697"/>
      <c r="E1" s="697"/>
      <c r="F1" s="697"/>
      <c r="G1" s="697"/>
      <c r="H1" s="697"/>
      <c r="I1" s="697"/>
    </row>
    <row r="2" spans="1:20">
      <c r="A2" s="698" t="s">
        <v>548</v>
      </c>
      <c r="B2" s="698"/>
      <c r="C2" s="698"/>
      <c r="D2" s="698"/>
      <c r="E2" s="698"/>
      <c r="F2" s="698"/>
      <c r="G2" s="170"/>
      <c r="H2" s="170"/>
    </row>
    <row r="3" spans="1:20">
      <c r="A3" s="701" t="s">
        <v>478</v>
      </c>
      <c r="B3" s="702"/>
      <c r="C3" s="702"/>
      <c r="D3" s="702"/>
      <c r="E3" s="702"/>
      <c r="F3" s="702"/>
      <c r="G3" s="170"/>
      <c r="H3" s="170"/>
    </row>
    <row r="4" spans="1:20">
      <c r="A4" s="700" t="s">
        <v>22</v>
      </c>
      <c r="B4" s="699" t="s">
        <v>232</v>
      </c>
      <c r="C4" s="26" t="s">
        <v>23</v>
      </c>
      <c r="D4" s="26" t="s">
        <v>24</v>
      </c>
      <c r="E4" s="26" t="s">
        <v>25</v>
      </c>
      <c r="F4" s="38" t="s">
        <v>56</v>
      </c>
      <c r="G4" s="170"/>
      <c r="H4" s="170"/>
      <c r="J4" s="160"/>
    </row>
    <row r="5" spans="1:20">
      <c r="A5" s="700"/>
      <c r="B5" s="699"/>
      <c r="C5" s="26" t="s">
        <v>549</v>
      </c>
      <c r="D5" s="26" t="s">
        <v>549</v>
      </c>
      <c r="E5" s="26" t="s">
        <v>549</v>
      </c>
      <c r="F5" s="38" t="s">
        <v>549</v>
      </c>
      <c r="G5" s="170"/>
      <c r="H5" s="170"/>
    </row>
    <row r="6" spans="1:20">
      <c r="A6" s="41">
        <v>311000</v>
      </c>
      <c r="B6" s="41" t="s">
        <v>26</v>
      </c>
      <c r="C6" s="39"/>
      <c r="D6" s="39"/>
      <c r="E6" s="39">
        <f>SUM(E7:E9)</f>
        <v>43985765.859999992</v>
      </c>
      <c r="F6" s="39">
        <f>SUM(C6:E6)</f>
        <v>43985765.859999992</v>
      </c>
      <c r="G6" s="170"/>
      <c r="H6" s="170"/>
    </row>
    <row r="7" spans="1:20" ht="24.75" customHeight="1">
      <c r="A7" s="17">
        <v>311712</v>
      </c>
      <c r="B7" s="17" t="s">
        <v>802</v>
      </c>
      <c r="C7" s="18"/>
      <c r="D7" s="18"/>
      <c r="E7" s="22">
        <f>'приходи по иѕворима'!$I$5</f>
        <v>41513533.879999995</v>
      </c>
      <c r="F7" s="22">
        <f>SUM(E7)</f>
        <v>41513533.879999995</v>
      </c>
      <c r="G7" s="170"/>
      <c r="H7" s="170"/>
    </row>
    <row r="8" spans="1:20" ht="24.75" customHeight="1">
      <c r="A8" s="430">
        <v>311712</v>
      </c>
      <c r="B8" s="430" t="s">
        <v>803</v>
      </c>
      <c r="C8" s="18"/>
      <c r="D8" s="18"/>
      <c r="E8" s="22">
        <f>'приходи по иѕворима'!$J$4</f>
        <v>2439000</v>
      </c>
      <c r="F8" s="22">
        <f>SUM(E8)</f>
        <v>2439000</v>
      </c>
      <c r="G8" s="170"/>
      <c r="H8" s="170"/>
    </row>
    <row r="9" spans="1:20" ht="24.75" customHeight="1">
      <c r="A9" s="430">
        <v>311712</v>
      </c>
      <c r="B9" s="430" t="s">
        <v>804</v>
      </c>
      <c r="C9" s="18"/>
      <c r="D9" s="18"/>
      <c r="E9" s="22">
        <v>33231.980000000003</v>
      </c>
      <c r="F9" s="22">
        <f>SUM(E9)</f>
        <v>33231.980000000003</v>
      </c>
      <c r="H9" s="170"/>
    </row>
    <row r="10" spans="1:20" ht="24">
      <c r="A10" s="41">
        <v>321000</v>
      </c>
      <c r="B10" s="41" t="s">
        <v>546</v>
      </c>
      <c r="C10" s="39"/>
      <c r="D10" s="39"/>
      <c r="E10" s="39">
        <f>SUM(E11:E12)</f>
        <v>4131252.3900003415</v>
      </c>
      <c r="F10" s="39">
        <f>SUM(C10:E10)</f>
        <v>4131252.3900003415</v>
      </c>
      <c r="G10" s="477"/>
      <c r="H10" s="170"/>
      <c r="I10" s="171"/>
      <c r="J10" s="173"/>
      <c r="Q10" s="174"/>
      <c r="R10" s="174"/>
      <c r="S10" s="174"/>
      <c r="T10" s="174"/>
    </row>
    <row r="11" spans="1:20" ht="24">
      <c r="A11" s="430">
        <v>321311</v>
      </c>
      <c r="B11" s="430" t="s">
        <v>421</v>
      </c>
      <c r="C11" s="39"/>
      <c r="D11" s="39"/>
      <c r="E11" s="433">
        <v>3744803.2400003416</v>
      </c>
      <c r="F11" s="433">
        <f>SUM(C11:E11)</f>
        <v>3744803.2400003416</v>
      </c>
      <c r="G11" s="477"/>
      <c r="H11" s="170"/>
      <c r="I11" s="171"/>
      <c r="J11" s="173"/>
      <c r="Q11" s="174"/>
      <c r="R11" s="174"/>
      <c r="S11" s="174"/>
      <c r="T11" s="174"/>
    </row>
    <row r="12" spans="1:20" ht="36">
      <c r="A12" s="17">
        <v>321311</v>
      </c>
      <c r="B12" s="17" t="s">
        <v>801</v>
      </c>
      <c r="C12" s="18"/>
      <c r="D12" s="18"/>
      <c r="E12" s="18">
        <v>386449.15</v>
      </c>
      <c r="F12" s="22">
        <f>SUM(C12:E12)</f>
        <v>386449.15</v>
      </c>
      <c r="G12" s="478"/>
      <c r="H12" s="185"/>
      <c r="I12" s="172"/>
      <c r="J12" s="175"/>
      <c r="Q12" s="176"/>
      <c r="R12" s="176"/>
      <c r="S12" s="176"/>
      <c r="T12" s="176"/>
    </row>
    <row r="13" spans="1:20" ht="25.5" customHeight="1">
      <c r="A13" s="19">
        <v>700000</v>
      </c>
      <c r="B13" s="19" t="s">
        <v>27</v>
      </c>
      <c r="C13" s="20">
        <f>C14+C34+C41+C66</f>
        <v>1028548828.3</v>
      </c>
      <c r="D13" s="20">
        <f>D14+D34+D41+D66</f>
        <v>12248000</v>
      </c>
      <c r="E13" s="20">
        <f>E14+E34+E41+E66</f>
        <v>192810005.47</v>
      </c>
      <c r="F13" s="20">
        <f>SUM(C13:E13)</f>
        <v>1233606833.77</v>
      </c>
      <c r="G13" s="215"/>
      <c r="H13" s="182"/>
      <c r="I13" s="172"/>
      <c r="J13" s="175"/>
      <c r="Q13" s="176"/>
      <c r="R13" s="176"/>
      <c r="S13" s="176"/>
      <c r="T13" s="176"/>
    </row>
    <row r="14" spans="1:20">
      <c r="A14" s="19">
        <v>710000</v>
      </c>
      <c r="B14" s="19" t="s">
        <v>28</v>
      </c>
      <c r="C14" s="20">
        <f>C15+C21+C25+C32</f>
        <v>418271019.14999998</v>
      </c>
      <c r="D14" s="20">
        <f>D15+D21+D25+D32</f>
        <v>0</v>
      </c>
      <c r="E14" s="20">
        <f>E15+E21+E25+E32</f>
        <v>0</v>
      </c>
      <c r="F14" s="21">
        <f t="shared" ref="F14:F74" si="0">SUM(C14:E14)</f>
        <v>418271019.14999998</v>
      </c>
      <c r="G14" s="28"/>
      <c r="H14" s="28"/>
      <c r="I14" s="172"/>
      <c r="J14" s="175"/>
      <c r="Q14" s="176"/>
      <c r="R14" s="176"/>
      <c r="S14" s="176"/>
      <c r="T14" s="176"/>
    </row>
    <row r="15" spans="1:20" ht="24.75" customHeight="1">
      <c r="A15" s="19">
        <v>711000</v>
      </c>
      <c r="B15" s="19" t="s">
        <v>29</v>
      </c>
      <c r="C15" s="20">
        <f>SUM(C16:C20)</f>
        <v>315150000</v>
      </c>
      <c r="D15" s="20">
        <f>D16+D17+D18+D19+D20</f>
        <v>0</v>
      </c>
      <c r="E15" s="20">
        <f>E16+E17+E18+E19+E20</f>
        <v>0</v>
      </c>
      <c r="F15" s="21">
        <f t="shared" si="0"/>
        <v>315150000</v>
      </c>
      <c r="G15" s="28"/>
      <c r="H15" s="28"/>
      <c r="I15" s="172"/>
      <c r="J15" s="175"/>
      <c r="Q15" s="176"/>
      <c r="R15" s="176"/>
      <c r="S15" s="176"/>
      <c r="T15" s="176"/>
    </row>
    <row r="16" spans="1:20">
      <c r="A16" s="17">
        <v>711110</v>
      </c>
      <c r="B16" s="17" t="s">
        <v>30</v>
      </c>
      <c r="C16" s="244">
        <v>279000000</v>
      </c>
      <c r="D16" s="17"/>
      <c r="E16" s="18"/>
      <c r="F16" s="22">
        <f t="shared" si="0"/>
        <v>279000000</v>
      </c>
      <c r="G16" s="28"/>
      <c r="H16" s="28"/>
      <c r="I16" s="171"/>
      <c r="J16" s="173"/>
      <c r="Q16" s="174"/>
      <c r="R16" s="174"/>
      <c r="S16" s="174"/>
      <c r="T16" s="174"/>
    </row>
    <row r="17" spans="1:20" ht="24">
      <c r="A17" s="17">
        <v>711120</v>
      </c>
      <c r="B17" s="17" t="s">
        <v>31</v>
      </c>
      <c r="C17" s="244">
        <v>7500000</v>
      </c>
      <c r="D17" s="17"/>
      <c r="E17" s="18"/>
      <c r="F17" s="22">
        <f t="shared" si="0"/>
        <v>7500000</v>
      </c>
      <c r="G17" s="28"/>
      <c r="H17" s="28"/>
      <c r="I17" s="171"/>
      <c r="J17" s="173"/>
      <c r="Q17" s="174"/>
      <c r="R17" s="174"/>
      <c r="S17" s="174"/>
      <c r="T17" s="174"/>
    </row>
    <row r="18" spans="1:20">
      <c r="A18" s="17">
        <v>711140</v>
      </c>
      <c r="B18" s="17" t="s">
        <v>32</v>
      </c>
      <c r="C18" s="244">
        <v>4600000</v>
      </c>
      <c r="D18" s="17"/>
      <c r="E18" s="18"/>
      <c r="F18" s="22">
        <f t="shared" si="0"/>
        <v>4600000</v>
      </c>
      <c r="G18" s="28"/>
      <c r="H18" s="28"/>
      <c r="I18" s="171"/>
      <c r="J18" s="173"/>
      <c r="Q18" s="174"/>
      <c r="R18" s="174"/>
      <c r="S18" s="174"/>
      <c r="T18" s="174"/>
    </row>
    <row r="19" spans="1:20" ht="24">
      <c r="A19" s="17">
        <v>711160</v>
      </c>
      <c r="B19" s="17" t="s">
        <v>233</v>
      </c>
      <c r="C19" s="244">
        <v>50000</v>
      </c>
      <c r="D19" s="17"/>
      <c r="E19" s="18"/>
      <c r="F19" s="22">
        <f t="shared" si="0"/>
        <v>50000</v>
      </c>
      <c r="G19" s="28"/>
      <c r="H19" s="28"/>
      <c r="I19" s="171"/>
      <c r="J19" s="173"/>
      <c r="Q19" s="174"/>
      <c r="R19" s="174"/>
      <c r="S19" s="174"/>
      <c r="T19" s="174"/>
    </row>
    <row r="20" spans="1:20" ht="15">
      <c r="A20" s="17">
        <v>711190</v>
      </c>
      <c r="B20" s="17" t="s">
        <v>33</v>
      </c>
      <c r="C20" s="244">
        <v>24000000</v>
      </c>
      <c r="D20" s="17"/>
      <c r="E20" s="18"/>
      <c r="F20" s="22">
        <f t="shared" si="0"/>
        <v>24000000</v>
      </c>
      <c r="G20" s="183"/>
      <c r="H20" s="28"/>
      <c r="I20" s="171"/>
      <c r="J20" s="173"/>
      <c r="Q20" s="174"/>
      <c r="R20" s="174"/>
      <c r="S20" s="174"/>
      <c r="T20" s="174"/>
    </row>
    <row r="21" spans="1:20" ht="15">
      <c r="A21" s="19">
        <v>713000</v>
      </c>
      <c r="B21" s="19" t="s">
        <v>34</v>
      </c>
      <c r="C21" s="20">
        <f>SUM(C22:C24)</f>
        <v>27800000</v>
      </c>
      <c r="D21" s="19"/>
      <c r="E21" s="20"/>
      <c r="F21" s="21">
        <f t="shared" si="0"/>
        <v>27800000</v>
      </c>
      <c r="G21" s="183"/>
      <c r="H21" s="28"/>
      <c r="I21" s="171"/>
      <c r="J21" s="173"/>
      <c r="Q21" s="174"/>
      <c r="R21" s="174"/>
      <c r="S21" s="174"/>
      <c r="T21" s="174"/>
    </row>
    <row r="22" spans="1:20">
      <c r="A22" s="17">
        <v>713120</v>
      </c>
      <c r="B22" s="17" t="s">
        <v>34</v>
      </c>
      <c r="C22" s="245">
        <v>20000000</v>
      </c>
      <c r="D22" s="17"/>
      <c r="E22" s="18"/>
      <c r="F22" s="22">
        <f t="shared" si="0"/>
        <v>20000000</v>
      </c>
      <c r="G22" s="188"/>
      <c r="H22" s="184"/>
      <c r="I22" s="171"/>
      <c r="J22" s="173"/>
      <c r="Q22" s="174"/>
      <c r="R22" s="174"/>
      <c r="S22" s="174"/>
      <c r="T22" s="174"/>
    </row>
    <row r="23" spans="1:20">
      <c r="A23" s="17">
        <v>713310</v>
      </c>
      <c r="B23" s="17" t="s">
        <v>35</v>
      </c>
      <c r="C23" s="244">
        <v>300000</v>
      </c>
      <c r="D23" s="17"/>
      <c r="E23" s="18"/>
      <c r="F23" s="22">
        <f t="shared" si="0"/>
        <v>300000</v>
      </c>
      <c r="G23" s="184"/>
      <c r="H23" s="184"/>
      <c r="I23" s="171"/>
      <c r="J23" s="173"/>
      <c r="Q23" s="174"/>
      <c r="R23" s="174"/>
      <c r="S23" s="174"/>
      <c r="T23" s="174"/>
    </row>
    <row r="24" spans="1:20">
      <c r="A24" s="17">
        <v>713420</v>
      </c>
      <c r="B24" s="17" t="s">
        <v>36</v>
      </c>
      <c r="C24" s="256">
        <v>7500000</v>
      </c>
      <c r="D24" s="17"/>
      <c r="E24" s="18"/>
      <c r="F24" s="22">
        <f t="shared" si="0"/>
        <v>7500000</v>
      </c>
      <c r="G24" s="28"/>
      <c r="H24" s="173"/>
      <c r="O24" s="174"/>
      <c r="P24" s="174"/>
      <c r="Q24" s="174"/>
      <c r="R24" s="174"/>
    </row>
    <row r="25" spans="1:20">
      <c r="A25" s="19">
        <v>714000</v>
      </c>
      <c r="B25" s="19" t="s">
        <v>37</v>
      </c>
      <c r="C25" s="20">
        <f>SUM(C26:C31)</f>
        <v>72321019.150000006</v>
      </c>
      <c r="D25" s="20">
        <f>D26+D27+D28+D29+D30+D31</f>
        <v>0</v>
      </c>
      <c r="E25" s="20">
        <f>E26+E27+E28+E29+E30+E31</f>
        <v>0</v>
      </c>
      <c r="F25" s="21">
        <f>SUM(C25:E25)</f>
        <v>72321019.150000006</v>
      </c>
      <c r="G25" s="28"/>
      <c r="H25" s="173"/>
      <c r="O25" s="174"/>
      <c r="P25" s="174"/>
      <c r="Q25" s="174"/>
      <c r="R25" s="174"/>
    </row>
    <row r="26" spans="1:20">
      <c r="A26" s="350">
        <v>714431</v>
      </c>
      <c r="B26" s="17" t="s">
        <v>523</v>
      </c>
      <c r="C26" s="244">
        <v>400000</v>
      </c>
      <c r="D26" s="20"/>
      <c r="E26" s="20"/>
      <c r="F26" s="22">
        <f>SUM(C26:E26)</f>
        <v>400000</v>
      </c>
      <c r="G26" s="28"/>
      <c r="H26" s="173"/>
      <c r="O26" s="174"/>
      <c r="P26" s="174"/>
      <c r="Q26" s="174"/>
      <c r="R26" s="174"/>
    </row>
    <row r="27" spans="1:20" ht="36">
      <c r="A27" s="17">
        <v>714513</v>
      </c>
      <c r="B27" s="17" t="s">
        <v>234</v>
      </c>
      <c r="C27" s="244">
        <v>5200000</v>
      </c>
      <c r="D27" s="17"/>
      <c r="E27" s="18"/>
      <c r="F27" s="22">
        <f t="shared" si="0"/>
        <v>5200000</v>
      </c>
      <c r="G27" s="28"/>
      <c r="H27" s="173"/>
      <c r="O27" s="174"/>
      <c r="P27" s="174"/>
      <c r="Q27" s="174"/>
      <c r="R27" s="174"/>
    </row>
    <row r="28" spans="1:20" ht="36">
      <c r="A28" s="17">
        <v>714543</v>
      </c>
      <c r="B28" s="17" t="s">
        <v>38</v>
      </c>
      <c r="C28" s="244">
        <v>90000</v>
      </c>
      <c r="D28" s="17"/>
      <c r="E28" s="18"/>
      <c r="F28" s="22">
        <f t="shared" si="0"/>
        <v>90000</v>
      </c>
      <c r="G28" s="28"/>
      <c r="H28" s="173"/>
      <c r="O28" s="174"/>
      <c r="P28" s="174"/>
      <c r="Q28" s="174"/>
      <c r="R28" s="174"/>
    </row>
    <row r="29" spans="1:20" ht="36">
      <c r="A29" s="17">
        <v>714549</v>
      </c>
      <c r="B29" s="17" t="s">
        <v>235</v>
      </c>
      <c r="C29" s="254">
        <v>525000</v>
      </c>
      <c r="D29" s="17"/>
      <c r="E29" s="18"/>
      <c r="F29" s="22">
        <f t="shared" si="0"/>
        <v>525000</v>
      </c>
      <c r="H29" s="173"/>
      <c r="O29" s="174"/>
      <c r="P29" s="174"/>
      <c r="Q29" s="174"/>
      <c r="R29" s="174"/>
    </row>
    <row r="30" spans="1:20">
      <c r="A30" s="17">
        <v>714552</v>
      </c>
      <c r="B30" s="17" t="s">
        <v>39</v>
      </c>
      <c r="C30" s="245">
        <v>40000</v>
      </c>
      <c r="D30" s="17"/>
      <c r="E30" s="18"/>
      <c r="F30" s="22">
        <f t="shared" si="0"/>
        <v>40000</v>
      </c>
      <c r="H30" s="173"/>
      <c r="O30" s="174"/>
      <c r="P30" s="174"/>
      <c r="Q30" s="174"/>
      <c r="R30" s="174"/>
    </row>
    <row r="31" spans="1:20" ht="24">
      <c r="A31" s="17">
        <v>714562</v>
      </c>
      <c r="B31" s="35" t="s">
        <v>40</v>
      </c>
      <c r="C31" s="245">
        <f>'приходи по иѕворима'!$C$37</f>
        <v>66066019.149999999</v>
      </c>
      <c r="D31" s="17"/>
      <c r="E31" s="18"/>
      <c r="F31" s="22">
        <f>SUM(C31:E31)</f>
        <v>66066019.149999999</v>
      </c>
      <c r="H31" s="173"/>
      <c r="O31" s="174"/>
      <c r="P31" s="174"/>
      <c r="Q31" s="174"/>
      <c r="R31" s="174"/>
    </row>
    <row r="32" spans="1:20">
      <c r="A32" s="19">
        <v>716000</v>
      </c>
      <c r="B32" s="19" t="s">
        <v>41</v>
      </c>
      <c r="C32" s="20">
        <f>C33</f>
        <v>3000000</v>
      </c>
      <c r="D32" s="19"/>
      <c r="E32" s="20"/>
      <c r="F32" s="21">
        <f t="shared" si="0"/>
        <v>3000000</v>
      </c>
      <c r="H32" s="173"/>
      <c r="O32" s="174"/>
      <c r="P32" s="174"/>
      <c r="Q32" s="174"/>
      <c r="R32" s="174"/>
    </row>
    <row r="33" spans="1:18">
      <c r="A33" s="17">
        <v>716110</v>
      </c>
      <c r="B33" s="17" t="s">
        <v>42</v>
      </c>
      <c r="C33" s="244">
        <v>3000000</v>
      </c>
      <c r="D33" s="17"/>
      <c r="E33" s="18"/>
      <c r="F33" s="22">
        <f t="shared" si="0"/>
        <v>3000000</v>
      </c>
      <c r="H33" s="173"/>
      <c r="O33" s="174"/>
      <c r="P33" s="174"/>
      <c r="Q33" s="174"/>
      <c r="R33" s="174"/>
    </row>
    <row r="34" spans="1:18">
      <c r="A34" s="19">
        <v>730000</v>
      </c>
      <c r="B34" s="19" t="s">
        <v>106</v>
      </c>
      <c r="C34" s="20">
        <f>SUM(C37+C35)</f>
        <v>23463193</v>
      </c>
      <c r="D34" s="20">
        <f>SUM(D37+D35)</f>
        <v>0</v>
      </c>
      <c r="E34" s="20">
        <f>SUM(E37+E35)</f>
        <v>12851540.1</v>
      </c>
      <c r="F34" s="20">
        <f>SUM(F37+F35)</f>
        <v>36314733.100000001</v>
      </c>
      <c r="H34" s="173"/>
      <c r="O34" s="174"/>
      <c r="P34" s="174"/>
      <c r="Q34" s="174"/>
      <c r="R34" s="174"/>
    </row>
    <row r="35" spans="1:18" ht="24">
      <c r="A35" s="19">
        <v>732000</v>
      </c>
      <c r="B35" s="19" t="s">
        <v>805</v>
      </c>
      <c r="C35" s="20">
        <f>SUM(C36)</f>
        <v>0</v>
      </c>
      <c r="D35" s="20">
        <f>SUM(D36)</f>
        <v>0</v>
      </c>
      <c r="E35" s="20">
        <f>SUM(E36)</f>
        <v>576000</v>
      </c>
      <c r="F35" s="20">
        <f>SUM(F36)</f>
        <v>576000</v>
      </c>
      <c r="H35" s="173"/>
      <c r="O35" s="174"/>
      <c r="P35" s="174"/>
      <c r="Q35" s="174"/>
      <c r="R35" s="174"/>
    </row>
    <row r="36" spans="1:18" ht="24">
      <c r="A36" s="434">
        <v>732151</v>
      </c>
      <c r="B36" s="434" t="s">
        <v>806</v>
      </c>
      <c r="C36" s="433"/>
      <c r="D36" s="20"/>
      <c r="E36" s="20">
        <f>'приходи по иѕворима'!$F$41</f>
        <v>576000</v>
      </c>
      <c r="F36" s="20">
        <f>SUM(C36:E36)</f>
        <v>576000</v>
      </c>
      <c r="H36" s="173"/>
      <c r="O36" s="174"/>
      <c r="P36" s="174"/>
      <c r="Q36" s="174"/>
      <c r="R36" s="174"/>
    </row>
    <row r="37" spans="1:18" ht="24">
      <c r="A37" s="19">
        <v>733000</v>
      </c>
      <c r="B37" s="19" t="s">
        <v>43</v>
      </c>
      <c r="C37" s="20">
        <f>SUM(C38:C40)</f>
        <v>23463193</v>
      </c>
      <c r="D37" s="20"/>
      <c r="E37" s="20">
        <f>E38+E39+E40</f>
        <v>12275540.1</v>
      </c>
      <c r="F37" s="21">
        <f t="shared" si="0"/>
        <v>35738733.100000001</v>
      </c>
      <c r="H37" s="175"/>
      <c r="O37" s="176"/>
      <c r="P37" s="176"/>
      <c r="Q37" s="176"/>
      <c r="R37" s="176"/>
    </row>
    <row r="38" spans="1:18" ht="36">
      <c r="A38" s="17">
        <v>733150</v>
      </c>
      <c r="B38" s="17" t="s">
        <v>236</v>
      </c>
      <c r="C38" s="40">
        <f>'приходи по иѕворима'!$C$43</f>
        <v>23463193</v>
      </c>
      <c r="D38" s="30">
        <v>0</v>
      </c>
      <c r="E38" s="40">
        <f>'приходи по иѕворима'!$G$43</f>
        <v>7607272</v>
      </c>
      <c r="F38" s="22">
        <f t="shared" si="0"/>
        <v>31070465</v>
      </c>
      <c r="H38" s="173"/>
      <c r="O38" s="174"/>
      <c r="P38" s="174"/>
      <c r="Q38" s="174"/>
      <c r="R38" s="174"/>
    </row>
    <row r="39" spans="1:18" ht="24">
      <c r="A39" s="17">
        <v>733154</v>
      </c>
      <c r="B39" s="17" t="s">
        <v>505</v>
      </c>
      <c r="C39" s="40">
        <v>0</v>
      </c>
      <c r="D39" s="30">
        <v>0</v>
      </c>
      <c r="E39" s="40">
        <f>'приходи по иѕворима'!$G$46</f>
        <v>4668268.0999999996</v>
      </c>
      <c r="F39" s="22">
        <f t="shared" si="0"/>
        <v>4668268.0999999996</v>
      </c>
      <c r="H39" s="173"/>
      <c r="O39" s="174"/>
      <c r="P39" s="174"/>
      <c r="Q39" s="174"/>
      <c r="R39" s="174"/>
    </row>
    <row r="40" spans="1:18" ht="36">
      <c r="A40" s="17">
        <v>733251</v>
      </c>
      <c r="B40" s="17" t="s">
        <v>237</v>
      </c>
      <c r="C40" s="40">
        <v>0</v>
      </c>
      <c r="D40" s="30">
        <v>0</v>
      </c>
      <c r="E40" s="40"/>
      <c r="F40" s="22">
        <f t="shared" si="0"/>
        <v>0</v>
      </c>
      <c r="H40" s="173"/>
      <c r="O40" s="174"/>
      <c r="P40" s="174"/>
      <c r="Q40" s="174"/>
      <c r="R40" s="174"/>
    </row>
    <row r="41" spans="1:18">
      <c r="A41" s="19">
        <v>740000</v>
      </c>
      <c r="B41" s="19" t="s">
        <v>105</v>
      </c>
      <c r="C41" s="20">
        <f>C42+C48+C57+C60+C64</f>
        <v>586814616.14999998</v>
      </c>
      <c r="D41" s="20">
        <f>D42+D48+D57+D60+D64</f>
        <v>12248000</v>
      </c>
      <c r="E41" s="20">
        <f>E42+E48+E57+E60+E64</f>
        <v>175818465.37</v>
      </c>
      <c r="F41" s="20">
        <f>F42+F48+F57+F60+F64</f>
        <v>774881081.51999998</v>
      </c>
      <c r="H41" s="175"/>
      <c r="O41" s="176"/>
      <c r="P41" s="176"/>
      <c r="Q41" s="176"/>
      <c r="R41" s="176"/>
    </row>
    <row r="42" spans="1:18">
      <c r="A42" s="19">
        <v>741000</v>
      </c>
      <c r="B42" s="19" t="s">
        <v>44</v>
      </c>
      <c r="C42" s="20">
        <f>SUM(C43:C47)</f>
        <v>498255583.51999998</v>
      </c>
      <c r="D42" s="19">
        <f>SUM(D43:D47)</f>
        <v>0</v>
      </c>
      <c r="E42" s="20">
        <f>SUM(E43:E47)</f>
        <v>0</v>
      </c>
      <c r="F42" s="22">
        <f>SUM(F43:F47)</f>
        <v>498255583.51999998</v>
      </c>
      <c r="H42" s="175"/>
      <c r="O42" s="176"/>
      <c r="P42" s="176"/>
      <c r="Q42" s="176"/>
      <c r="R42" s="176"/>
    </row>
    <row r="43" spans="1:18" ht="27" customHeight="1">
      <c r="A43" s="17">
        <v>741150</v>
      </c>
      <c r="B43" s="17" t="s">
        <v>238</v>
      </c>
      <c r="C43" s="18">
        <v>12000000</v>
      </c>
      <c r="D43" s="17">
        <v>0</v>
      </c>
      <c r="E43" s="18">
        <v>0</v>
      </c>
      <c r="F43" s="22">
        <f t="shared" si="0"/>
        <v>12000000</v>
      </c>
      <c r="H43" s="173"/>
      <c r="O43" s="174"/>
      <c r="P43" s="174"/>
      <c r="Q43" s="174"/>
      <c r="R43" s="174"/>
    </row>
    <row r="44" spans="1:18" ht="24" customHeight="1">
      <c r="A44" s="17">
        <v>741511</v>
      </c>
      <c r="B44" s="17" t="s">
        <v>239</v>
      </c>
      <c r="C44" s="18">
        <f>'приходи по иѕворима'!$C$49</f>
        <v>347000000</v>
      </c>
      <c r="D44" s="17">
        <v>0</v>
      </c>
      <c r="E44" s="18">
        <v>0</v>
      </c>
      <c r="F44" s="22">
        <f t="shared" si="0"/>
        <v>347000000</v>
      </c>
      <c r="H44" s="173"/>
      <c r="O44" s="174"/>
      <c r="P44" s="174"/>
      <c r="Q44" s="174"/>
      <c r="R44" s="174"/>
    </row>
    <row r="45" spans="1:18" ht="24">
      <c r="A45" s="17">
        <v>741526</v>
      </c>
      <c r="B45" s="17" t="s">
        <v>524</v>
      </c>
      <c r="C45" s="18">
        <v>50000</v>
      </c>
      <c r="D45" s="17">
        <v>0</v>
      </c>
      <c r="E45" s="18">
        <v>0</v>
      </c>
      <c r="F45" s="22">
        <f>SUM(C45:E45)</f>
        <v>50000</v>
      </c>
      <c r="H45" s="173"/>
      <c r="O45" s="174"/>
      <c r="P45" s="174"/>
      <c r="Q45" s="174"/>
      <c r="R45" s="174"/>
    </row>
    <row r="46" spans="1:18" ht="24">
      <c r="A46" s="17">
        <v>741531</v>
      </c>
      <c r="B46" s="17" t="s">
        <v>526</v>
      </c>
      <c r="C46" s="18">
        <v>50000</v>
      </c>
      <c r="D46" s="17">
        <v>0</v>
      </c>
      <c r="E46" s="18">
        <v>0</v>
      </c>
      <c r="F46" s="22">
        <f>SUM(C46:E46)</f>
        <v>50000</v>
      </c>
      <c r="H46" s="173"/>
      <c r="O46" s="174"/>
      <c r="P46" s="174"/>
      <c r="Q46" s="174"/>
      <c r="R46" s="174"/>
    </row>
    <row r="47" spans="1:18" ht="24">
      <c r="A47" s="17">
        <v>741534</v>
      </c>
      <c r="B47" s="17" t="s">
        <v>45</v>
      </c>
      <c r="C47" s="18">
        <f>'приходи по иѕворима'!$C$52</f>
        <v>139155583.52000001</v>
      </c>
      <c r="D47" s="17">
        <v>0</v>
      </c>
      <c r="E47" s="18">
        <v>0</v>
      </c>
      <c r="F47" s="22">
        <f t="shared" si="0"/>
        <v>139155583.52000001</v>
      </c>
      <c r="H47" s="173"/>
      <c r="O47" s="174"/>
      <c r="P47" s="174"/>
      <c r="Q47" s="174"/>
      <c r="R47" s="174"/>
    </row>
    <row r="48" spans="1:18" ht="27" customHeight="1">
      <c r="A48" s="19">
        <v>742000</v>
      </c>
      <c r="B48" s="19" t="s">
        <v>46</v>
      </c>
      <c r="C48" s="20">
        <f>SUM(C49:C55)</f>
        <v>2000000</v>
      </c>
      <c r="D48" s="20">
        <f>SUM(D49:D56)</f>
        <v>12248000</v>
      </c>
      <c r="E48" s="20">
        <f>SUM(E49:E56)</f>
        <v>0</v>
      </c>
      <c r="F48" s="20">
        <f t="shared" si="0"/>
        <v>14248000</v>
      </c>
      <c r="H48" s="173"/>
      <c r="O48" s="174"/>
      <c r="P48" s="174"/>
      <c r="Q48" s="174"/>
      <c r="R48" s="174"/>
    </row>
    <row r="49" spans="1:18" ht="28.5" customHeight="1">
      <c r="A49" s="17">
        <v>742151</v>
      </c>
      <c r="B49" s="17" t="s">
        <v>57</v>
      </c>
      <c r="C49" s="18">
        <f>'приходи по иѕворима'!$C$54</f>
        <v>0</v>
      </c>
      <c r="D49" s="237">
        <f>'приходи по иѕворима'!$A$54</f>
        <v>9898000</v>
      </c>
      <c r="E49" s="18">
        <v>0</v>
      </c>
      <c r="F49" s="22">
        <f t="shared" si="0"/>
        <v>9898000</v>
      </c>
      <c r="H49" s="173"/>
      <c r="O49" s="174"/>
      <c r="P49" s="174"/>
      <c r="Q49" s="174"/>
      <c r="R49" s="174"/>
    </row>
    <row r="50" spans="1:18" ht="25.5" customHeight="1">
      <c r="A50" s="17">
        <v>742152</v>
      </c>
      <c r="B50" s="17" t="s">
        <v>525</v>
      </c>
      <c r="C50" s="18">
        <f>'приходи по иѕворима'!$A$57</f>
        <v>900000</v>
      </c>
      <c r="D50" s="17">
        <v>0</v>
      </c>
      <c r="E50" s="18">
        <v>0</v>
      </c>
      <c r="F50" s="22">
        <f t="shared" si="0"/>
        <v>900000</v>
      </c>
      <c r="H50" s="173"/>
      <c r="O50" s="174"/>
      <c r="P50" s="174"/>
      <c r="Q50" s="174"/>
      <c r="R50" s="174"/>
    </row>
    <row r="51" spans="1:18" ht="36">
      <c r="A51" s="17">
        <v>742154</v>
      </c>
      <c r="B51" s="17" t="s">
        <v>240</v>
      </c>
      <c r="C51" s="18"/>
      <c r="D51" s="17">
        <v>0</v>
      </c>
      <c r="E51" s="18">
        <v>0</v>
      </c>
      <c r="F51" s="22">
        <f t="shared" si="0"/>
        <v>0</v>
      </c>
      <c r="H51" s="173"/>
      <c r="O51" s="174"/>
      <c r="P51" s="174"/>
      <c r="Q51" s="174"/>
      <c r="R51" s="174"/>
    </row>
    <row r="52" spans="1:18">
      <c r="A52" s="17">
        <v>742251</v>
      </c>
      <c r="B52" s="34" t="s">
        <v>47</v>
      </c>
      <c r="C52" s="18">
        <f>'приходи по иѕворима'!$C$61</f>
        <v>400000</v>
      </c>
      <c r="D52" s="17">
        <v>0</v>
      </c>
      <c r="E52" s="18">
        <v>0</v>
      </c>
      <c r="F52" s="22">
        <f t="shared" si="0"/>
        <v>400000</v>
      </c>
      <c r="G52" s="179"/>
      <c r="H52" s="173"/>
      <c r="O52" s="174"/>
      <c r="P52" s="174"/>
      <c r="Q52" s="174"/>
      <c r="R52" s="174"/>
    </row>
    <row r="53" spans="1:18" ht="24">
      <c r="A53" s="17">
        <v>742253</v>
      </c>
      <c r="B53" s="34" t="s">
        <v>241</v>
      </c>
      <c r="C53" s="18">
        <f>'приходи по иѕворима'!$C$62</f>
        <v>700000</v>
      </c>
      <c r="D53" s="17">
        <v>0</v>
      </c>
      <c r="E53" s="18">
        <v>0</v>
      </c>
      <c r="F53" s="22">
        <f t="shared" si="0"/>
        <v>700000</v>
      </c>
      <c r="G53" s="179"/>
      <c r="H53" s="173"/>
      <c r="O53" s="174"/>
      <c r="P53" s="174"/>
      <c r="Q53" s="174"/>
      <c r="R53" s="174"/>
    </row>
    <row r="54" spans="1:18" ht="26.25" customHeight="1">
      <c r="A54" s="17">
        <v>742351</v>
      </c>
      <c r="B54" s="34" t="s">
        <v>242</v>
      </c>
      <c r="C54" s="312"/>
      <c r="D54" s="30">
        <f>'приходи по иѕворима'!$D$63</f>
        <v>200000</v>
      </c>
      <c r="E54" s="18">
        <v>0</v>
      </c>
      <c r="F54" s="22">
        <f t="shared" si="0"/>
        <v>200000</v>
      </c>
      <c r="G54" s="180"/>
      <c r="H54" s="173"/>
      <c r="O54" s="174"/>
      <c r="P54" s="174"/>
      <c r="Q54" s="174"/>
      <c r="R54" s="174"/>
    </row>
    <row r="55" spans="1:18" ht="37.5" customHeight="1">
      <c r="A55" s="17">
        <v>742372</v>
      </c>
      <c r="B55" s="34" t="s">
        <v>48</v>
      </c>
      <c r="C55" s="40">
        <v>0</v>
      </c>
      <c r="D55" s="354">
        <f>'приходи по иѕворима'!$D$64</f>
        <v>350000</v>
      </c>
      <c r="E55" s="30"/>
      <c r="F55" s="30">
        <f>SUM(C55:E55)</f>
        <v>350000</v>
      </c>
      <c r="G55" s="173"/>
      <c r="N55" s="174"/>
      <c r="O55" s="174"/>
      <c r="P55" s="174"/>
      <c r="Q55" s="174"/>
    </row>
    <row r="56" spans="1:18" ht="24">
      <c r="A56" s="405">
        <v>742378</v>
      </c>
      <c r="B56" s="34" t="s">
        <v>48</v>
      </c>
      <c r="C56" s="40">
        <v>0</v>
      </c>
      <c r="D56" s="354">
        <f>'приходи по иѕворима'!$K$53</f>
        <v>1800000</v>
      </c>
      <c r="E56" s="30"/>
      <c r="F56" s="30">
        <f>SUM(C56:E56)</f>
        <v>1800000</v>
      </c>
      <c r="G56" s="179"/>
      <c r="H56" s="173"/>
      <c r="O56" s="174"/>
      <c r="P56" s="174"/>
      <c r="Q56" s="174"/>
      <c r="R56" s="174"/>
    </row>
    <row r="57" spans="1:18" ht="25.5">
      <c r="A57" s="19">
        <v>743000</v>
      </c>
      <c r="B57" s="44" t="s">
        <v>49</v>
      </c>
      <c r="C57" s="20">
        <f>SUM(C58:C59)</f>
        <v>3900000</v>
      </c>
      <c r="D57" s="20">
        <f>D58+D59</f>
        <v>0</v>
      </c>
      <c r="E57" s="20">
        <f>E58+E59</f>
        <v>0</v>
      </c>
      <c r="F57" s="21">
        <f t="shared" si="0"/>
        <v>3900000</v>
      </c>
      <c r="G57" s="179"/>
      <c r="H57" s="173"/>
      <c r="O57" s="174"/>
      <c r="P57" s="174"/>
      <c r="Q57" s="174"/>
      <c r="R57" s="174"/>
    </row>
    <row r="58" spans="1:18" ht="48">
      <c r="A58" s="17">
        <v>743324</v>
      </c>
      <c r="B58" s="17" t="s">
        <v>243</v>
      </c>
      <c r="C58" s="18">
        <v>3600000</v>
      </c>
      <c r="D58" s="17">
        <v>0</v>
      </c>
      <c r="E58" s="18">
        <v>0</v>
      </c>
      <c r="F58" s="22">
        <f>SUM(C58:E58)</f>
        <v>3600000</v>
      </c>
      <c r="G58" s="179"/>
      <c r="H58" s="173"/>
      <c r="O58" s="174"/>
      <c r="P58" s="174"/>
      <c r="Q58" s="174"/>
      <c r="R58" s="174"/>
    </row>
    <row r="59" spans="1:18" ht="24" customHeight="1">
      <c r="A59" s="17">
        <v>743350</v>
      </c>
      <c r="B59" s="17" t="s">
        <v>244</v>
      </c>
      <c r="C59" s="18">
        <v>300000</v>
      </c>
      <c r="D59" s="17">
        <v>0</v>
      </c>
      <c r="E59" s="18">
        <v>0</v>
      </c>
      <c r="F59" s="22">
        <f t="shared" si="0"/>
        <v>300000</v>
      </c>
      <c r="G59" s="179"/>
      <c r="H59" s="173"/>
      <c r="O59" s="174"/>
      <c r="P59" s="174"/>
      <c r="Q59" s="174"/>
      <c r="R59" s="174"/>
    </row>
    <row r="60" spans="1:18" ht="27" customHeight="1">
      <c r="A60" s="19">
        <v>744000</v>
      </c>
      <c r="B60" s="19" t="s">
        <v>50</v>
      </c>
      <c r="C60" s="20">
        <f>SUM(C61:C63)</f>
        <v>82183032.629999995</v>
      </c>
      <c r="D60" s="20"/>
      <c r="E60" s="20">
        <f>SUM(E61:E63)</f>
        <v>175818465.37</v>
      </c>
      <c r="F60" s="21">
        <f t="shared" si="0"/>
        <v>258001498</v>
      </c>
      <c r="G60" s="179"/>
      <c r="H60" s="173"/>
      <c r="O60" s="174"/>
      <c r="P60" s="174"/>
      <c r="Q60" s="174"/>
      <c r="R60" s="174"/>
    </row>
    <row r="61" spans="1:18" ht="27" customHeight="1">
      <c r="A61" s="19">
        <v>744150</v>
      </c>
      <c r="B61" s="17" t="s">
        <v>807</v>
      </c>
      <c r="C61" s="20"/>
      <c r="D61" s="20"/>
      <c r="E61" s="20">
        <v>500000</v>
      </c>
      <c r="F61" s="21">
        <f t="shared" si="0"/>
        <v>500000</v>
      </c>
      <c r="G61" s="179"/>
      <c r="H61" s="173"/>
      <c r="O61" s="174"/>
      <c r="P61" s="174"/>
      <c r="Q61" s="174"/>
      <c r="R61" s="174"/>
    </row>
    <row r="62" spans="1:18" ht="27" customHeight="1">
      <c r="A62" s="19">
        <v>744151</v>
      </c>
      <c r="B62" s="490" t="s">
        <v>807</v>
      </c>
      <c r="C62" s="20"/>
      <c r="D62" s="20"/>
      <c r="E62" s="179">
        <v>501498</v>
      </c>
      <c r="F62" s="21"/>
      <c r="G62" s="179"/>
      <c r="H62" s="173"/>
      <c r="O62" s="174"/>
      <c r="P62" s="174"/>
      <c r="Q62" s="174"/>
      <c r="R62" s="174"/>
    </row>
    <row r="63" spans="1:18" ht="28.5" customHeight="1">
      <c r="A63" s="17">
        <v>744250</v>
      </c>
      <c r="B63" s="430" t="s">
        <v>245</v>
      </c>
      <c r="C63" s="318">
        <f>'приходи по иѕворима'!$C$72</f>
        <v>82183032.629999995</v>
      </c>
      <c r="D63" s="17"/>
      <c r="E63" s="45">
        <f>'приходи по иѕворима'!$H$72</f>
        <v>174816967.37</v>
      </c>
      <c r="F63" s="22">
        <f t="shared" si="0"/>
        <v>257000000</v>
      </c>
      <c r="G63" s="186"/>
      <c r="H63" s="173"/>
      <c r="O63" s="174"/>
      <c r="P63" s="174"/>
      <c r="Q63" s="174"/>
      <c r="R63" s="174"/>
    </row>
    <row r="64" spans="1:18" ht="26.25" customHeight="1">
      <c r="A64" s="19">
        <v>745000</v>
      </c>
      <c r="B64" s="19" t="s">
        <v>51</v>
      </c>
      <c r="C64" s="20">
        <f>SUM(C65)</f>
        <v>476000</v>
      </c>
      <c r="D64" s="20">
        <f>D65</f>
        <v>0</v>
      </c>
      <c r="E64" s="20"/>
      <c r="F64" s="21">
        <f t="shared" si="0"/>
        <v>476000</v>
      </c>
      <c r="G64" s="181"/>
      <c r="H64" s="173"/>
      <c r="O64" s="174"/>
      <c r="P64" s="174"/>
      <c r="Q64" s="174"/>
      <c r="R64" s="174"/>
    </row>
    <row r="65" spans="1:18" ht="26.25" customHeight="1">
      <c r="A65" s="17">
        <v>745150</v>
      </c>
      <c r="B65" s="17" t="s">
        <v>52</v>
      </c>
      <c r="C65" s="18">
        <f>'приходи по иѕворима'!$C$76</f>
        <v>476000</v>
      </c>
      <c r="D65" s="18"/>
      <c r="E65" s="18">
        <v>0</v>
      </c>
      <c r="F65" s="22">
        <f t="shared" si="0"/>
        <v>476000</v>
      </c>
      <c r="G65" s="179"/>
      <c r="H65" s="175"/>
      <c r="O65" s="176"/>
      <c r="P65" s="176"/>
      <c r="Q65" s="176"/>
      <c r="R65" s="176"/>
    </row>
    <row r="66" spans="1:18" ht="24">
      <c r="A66" s="19">
        <v>770000</v>
      </c>
      <c r="B66" s="19" t="s">
        <v>53</v>
      </c>
      <c r="C66" s="20"/>
      <c r="D66" s="20"/>
      <c r="E66" s="20">
        <f>E67</f>
        <v>4140000</v>
      </c>
      <c r="F66" s="20">
        <f t="shared" si="0"/>
        <v>4140000</v>
      </c>
      <c r="G66" s="179"/>
      <c r="H66" s="173"/>
      <c r="O66" s="174"/>
      <c r="P66" s="174"/>
      <c r="Q66" s="174"/>
      <c r="R66" s="174"/>
    </row>
    <row r="67" spans="1:18" ht="22.5" customHeight="1">
      <c r="A67" s="19">
        <v>771000</v>
      </c>
      <c r="B67" s="19" t="s">
        <v>53</v>
      </c>
      <c r="C67" s="20">
        <f>SUM(C68)</f>
        <v>0</v>
      </c>
      <c r="D67" s="20"/>
      <c r="E67" s="20">
        <f>E68</f>
        <v>4140000</v>
      </c>
      <c r="F67" s="21">
        <f t="shared" si="0"/>
        <v>4140000</v>
      </c>
      <c r="G67" s="181"/>
      <c r="H67" s="175"/>
      <c r="O67" s="176"/>
      <c r="P67" s="176"/>
      <c r="Q67" s="176"/>
      <c r="R67" s="176"/>
    </row>
    <row r="68" spans="1:18" ht="24">
      <c r="A68" s="17">
        <v>771100</v>
      </c>
      <c r="B68" s="17" t="s">
        <v>53</v>
      </c>
      <c r="C68" s="18"/>
      <c r="D68" s="17"/>
      <c r="E68" s="18">
        <f>'приходи по иѕворима'!$E$80</f>
        <v>4140000</v>
      </c>
      <c r="F68" s="22">
        <f t="shared" si="0"/>
        <v>4140000</v>
      </c>
      <c r="G68" s="179"/>
      <c r="H68" s="173"/>
      <c r="O68" s="174"/>
      <c r="P68" s="174"/>
      <c r="Q68" s="174"/>
      <c r="R68" s="174"/>
    </row>
    <row r="69" spans="1:18" ht="24">
      <c r="A69" s="19">
        <v>800000</v>
      </c>
      <c r="B69" s="19" t="s">
        <v>55</v>
      </c>
      <c r="C69" s="20">
        <f>C70+C73</f>
        <v>4650000</v>
      </c>
      <c r="D69" s="20">
        <f>D70+D73</f>
        <v>400000</v>
      </c>
      <c r="E69" s="20"/>
      <c r="F69" s="20">
        <f>SUM(C69:E69)</f>
        <v>5050000</v>
      </c>
      <c r="G69" s="181"/>
      <c r="H69" s="173"/>
      <c r="O69" s="174"/>
      <c r="P69" s="174"/>
      <c r="Q69" s="174"/>
      <c r="R69" s="174"/>
    </row>
    <row r="70" spans="1:18" ht="24">
      <c r="A70" s="19">
        <v>811000</v>
      </c>
      <c r="B70" s="19" t="s">
        <v>54</v>
      </c>
      <c r="C70" s="20">
        <f>SUM(C71:C72)</f>
        <v>4650000</v>
      </c>
      <c r="D70" s="20">
        <f>SUM(D71:D72)</f>
        <v>0</v>
      </c>
      <c r="E70" s="20">
        <f>SUM(E71:E72)</f>
        <v>0</v>
      </c>
      <c r="F70" s="435">
        <f>SUM(F71:F72)</f>
        <v>4650000</v>
      </c>
      <c r="G70" s="179"/>
      <c r="H70" s="175"/>
      <c r="O70" s="176"/>
      <c r="P70" s="176"/>
      <c r="Q70" s="176"/>
      <c r="R70" s="176"/>
    </row>
    <row r="71" spans="1:18" ht="24">
      <c r="A71" s="17">
        <v>811152</v>
      </c>
      <c r="B71" s="17" t="s">
        <v>506</v>
      </c>
      <c r="C71" s="18">
        <f>'приходи по иѕворима'!$C$86</f>
        <v>4500000</v>
      </c>
      <c r="D71" s="17"/>
      <c r="E71" s="18"/>
      <c r="F71" s="22">
        <f t="shared" si="0"/>
        <v>4500000</v>
      </c>
      <c r="G71" s="181"/>
      <c r="H71" s="175"/>
      <c r="O71" s="176"/>
      <c r="P71" s="176"/>
      <c r="Q71" s="176"/>
      <c r="R71" s="176"/>
    </row>
    <row r="72" spans="1:18" ht="24">
      <c r="A72" s="430">
        <v>812151</v>
      </c>
      <c r="B72" s="430" t="s">
        <v>808</v>
      </c>
      <c r="C72" s="18">
        <v>150000</v>
      </c>
      <c r="D72" s="430"/>
      <c r="E72" s="18"/>
      <c r="F72" s="22">
        <f t="shared" si="0"/>
        <v>150000</v>
      </c>
      <c r="G72" s="181"/>
      <c r="H72" s="175"/>
      <c r="O72" s="176"/>
      <c r="P72" s="176"/>
      <c r="Q72" s="176"/>
      <c r="R72" s="176"/>
    </row>
    <row r="73" spans="1:18">
      <c r="A73" s="41">
        <v>820000</v>
      </c>
      <c r="B73" s="41" t="s">
        <v>246</v>
      </c>
      <c r="C73" s="39">
        <f>C74</f>
        <v>0</v>
      </c>
      <c r="D73" s="39">
        <f>D74</f>
        <v>400000</v>
      </c>
      <c r="E73" s="39"/>
      <c r="F73" s="42">
        <f t="shared" si="0"/>
        <v>400000</v>
      </c>
      <c r="G73" s="179"/>
      <c r="H73" s="173"/>
      <c r="O73" s="174"/>
      <c r="P73" s="174"/>
      <c r="Q73" s="174"/>
      <c r="R73" s="174"/>
    </row>
    <row r="74" spans="1:18" ht="24">
      <c r="A74" s="17">
        <v>823150</v>
      </c>
      <c r="B74" s="17" t="s">
        <v>247</v>
      </c>
      <c r="C74" s="40"/>
      <c r="D74" s="30">
        <f>'приходи по иѕворима'!$D$92</f>
        <v>400000</v>
      </c>
      <c r="E74" s="40"/>
      <c r="F74" s="42">
        <f t="shared" si="0"/>
        <v>400000</v>
      </c>
      <c r="G74" s="180"/>
      <c r="H74" s="173"/>
      <c r="O74" s="174"/>
      <c r="P74" s="174"/>
      <c r="Q74" s="174"/>
      <c r="R74" s="174"/>
    </row>
    <row r="75" spans="1:18" ht="25.5" customHeight="1">
      <c r="A75" s="17">
        <v>921151</v>
      </c>
      <c r="B75" s="17" t="s">
        <v>519</v>
      </c>
      <c r="C75" s="30"/>
      <c r="D75" s="30"/>
      <c r="E75" s="40"/>
      <c r="F75" s="42">
        <f>SUM(C75:E75)</f>
        <v>0</v>
      </c>
      <c r="G75" s="179"/>
      <c r="H75" s="175"/>
      <c r="O75" s="176"/>
      <c r="P75" s="176"/>
      <c r="Q75" s="176"/>
      <c r="R75" s="176"/>
    </row>
    <row r="76" spans="1:18" ht="24">
      <c r="A76" s="17">
        <v>921251</v>
      </c>
      <c r="B76" s="17" t="s">
        <v>518</v>
      </c>
      <c r="C76" s="40"/>
      <c r="D76" s="238"/>
      <c r="E76" s="40"/>
      <c r="F76" s="42">
        <f>SUM(C76:E76)</f>
        <v>0</v>
      </c>
      <c r="G76" s="179"/>
      <c r="H76" s="178"/>
      <c r="O76" s="176"/>
      <c r="P76" s="176"/>
      <c r="Q76" s="176"/>
      <c r="R76" s="176"/>
    </row>
    <row r="77" spans="1:18">
      <c r="A77" s="695" t="s">
        <v>194</v>
      </c>
      <c r="B77" s="696"/>
      <c r="C77" s="20">
        <f>C13+C69+C76+C75+C6</f>
        <v>1033198828.3</v>
      </c>
      <c r="D77" s="20">
        <f>D13+D69+D76+D75+D6</f>
        <v>12648000</v>
      </c>
      <c r="E77" s="20">
        <f>E13+E69+E76+E75+E6+E10</f>
        <v>240927023.72000033</v>
      </c>
      <c r="F77" s="42">
        <f>F13+F69+F76+F75+F6+F10</f>
        <v>1286773852.0200002</v>
      </c>
      <c r="G77" s="179"/>
    </row>
    <row r="78" spans="1:18">
      <c r="A78" s="13"/>
      <c r="B78" s="13"/>
      <c r="C78" s="47"/>
      <c r="D78" s="47"/>
      <c r="E78" s="47"/>
      <c r="F78" s="47"/>
      <c r="G78" s="187"/>
    </row>
    <row r="79" spans="1:18">
      <c r="B79" s="13"/>
      <c r="C79" s="48"/>
      <c r="D79" s="48"/>
      <c r="E79" s="48"/>
      <c r="F79" s="48"/>
      <c r="G79" s="187"/>
    </row>
    <row r="80" spans="1:18" ht="15" customHeight="1">
      <c r="A80" s="694"/>
      <c r="B80" s="694"/>
      <c r="C80" s="47"/>
      <c r="D80" s="47"/>
      <c r="E80" s="47"/>
      <c r="F80" s="232"/>
      <c r="G80" s="187"/>
    </row>
    <row r="81" spans="1:8">
      <c r="A81" s="13"/>
      <c r="B81" s="13"/>
      <c r="C81" s="47"/>
      <c r="D81" s="13"/>
      <c r="E81" s="13"/>
      <c r="F81" s="28">
        <f>SUM(F77-F79)</f>
        <v>1286773852.0200002</v>
      </c>
      <c r="G81" s="187"/>
    </row>
    <row r="82" spans="1:8">
      <c r="A82" s="13"/>
      <c r="B82" s="13"/>
      <c r="C82" s="13"/>
      <c r="D82" s="13"/>
      <c r="E82" s="13"/>
      <c r="F82" s="28"/>
      <c r="G82" s="47"/>
    </row>
    <row r="83" spans="1:8">
      <c r="A83" s="13"/>
      <c r="B83" s="13"/>
      <c r="C83" s="13"/>
      <c r="D83" s="13"/>
      <c r="E83" s="13"/>
      <c r="F83" s="28"/>
      <c r="G83" s="48"/>
    </row>
    <row r="84" spans="1:8">
      <c r="A84" s="13"/>
      <c r="B84" s="13"/>
      <c r="C84" s="176"/>
      <c r="D84" s="176"/>
      <c r="E84" s="176"/>
      <c r="F84" s="176"/>
    </row>
    <row r="85" spans="1:8">
      <c r="A85" s="13"/>
      <c r="B85" s="13"/>
      <c r="C85" s="13"/>
      <c r="D85" s="13"/>
      <c r="F85" s="243"/>
      <c r="G85" s="28"/>
    </row>
    <row r="86" spans="1:8">
      <c r="A86" s="13"/>
      <c r="B86" s="13"/>
      <c r="C86" s="47"/>
      <c r="D86" s="13"/>
      <c r="E86" s="13"/>
      <c r="F86" s="28"/>
      <c r="G86" s="28"/>
    </row>
    <row r="87" spans="1:8">
      <c r="A87" s="13"/>
      <c r="B87" s="13"/>
      <c r="C87" s="189"/>
      <c r="D87" s="13"/>
      <c r="E87" s="13"/>
    </row>
    <row r="88" spans="1:8">
      <c r="A88" s="13"/>
      <c r="B88" s="13"/>
      <c r="C88" s="47"/>
      <c r="D88" s="13"/>
      <c r="E88" s="13"/>
      <c r="F88" s="28"/>
    </row>
    <row r="89" spans="1:8">
      <c r="A89" s="13"/>
      <c r="B89" s="13"/>
      <c r="C89" s="13"/>
      <c r="D89" s="13"/>
      <c r="E89" s="13"/>
      <c r="H89" s="61"/>
    </row>
    <row r="90" spans="1:8">
      <c r="A90" s="13"/>
      <c r="B90" s="13"/>
      <c r="C90" s="13"/>
      <c r="D90" s="13"/>
      <c r="E90" s="13"/>
    </row>
    <row r="91" spans="1:8">
      <c r="A91" s="13"/>
      <c r="B91" s="13"/>
      <c r="C91" s="13"/>
      <c r="D91" s="13"/>
      <c r="E91" s="28"/>
      <c r="F91" s="28"/>
    </row>
    <row r="92" spans="1:8">
      <c r="A92" s="13"/>
      <c r="C92" s="47"/>
      <c r="D92" s="47"/>
      <c r="E92" s="47"/>
      <c r="F92" s="28"/>
    </row>
    <row r="93" spans="1:8">
      <c r="A93" s="13"/>
      <c r="B93" s="13"/>
      <c r="C93" s="13"/>
      <c r="D93" s="13"/>
      <c r="E93" s="13"/>
      <c r="G93" s="28"/>
    </row>
    <row r="94" spans="1:8">
      <c r="A94" s="13"/>
      <c r="B94" s="13"/>
      <c r="C94" s="13"/>
      <c r="D94" s="13"/>
      <c r="E94" s="13"/>
    </row>
    <row r="95" spans="1:8">
      <c r="A95" s="13"/>
      <c r="B95" s="13"/>
      <c r="C95" s="13"/>
      <c r="D95" s="13"/>
      <c r="E95" s="13"/>
    </row>
    <row r="96" spans="1:8">
      <c r="A96" s="13"/>
      <c r="B96" s="13"/>
      <c r="C96" s="13"/>
      <c r="D96" s="13"/>
      <c r="E96" s="13"/>
    </row>
    <row r="97" spans="1:6">
      <c r="A97" s="13"/>
      <c r="B97" s="13"/>
      <c r="C97" s="13"/>
      <c r="D97" s="13"/>
      <c r="E97" s="13"/>
    </row>
    <row r="98" spans="1:6">
      <c r="A98" s="13"/>
      <c r="B98" s="13"/>
      <c r="C98" s="13"/>
      <c r="D98" s="13"/>
      <c r="E98" s="13"/>
    </row>
    <row r="99" spans="1:6">
      <c r="A99" s="13"/>
      <c r="B99" s="13"/>
      <c r="C99" s="13"/>
      <c r="D99" s="13"/>
      <c r="E99" s="13"/>
    </row>
    <row r="100" spans="1:6">
      <c r="A100" s="13"/>
      <c r="B100" s="13"/>
      <c r="C100" s="13"/>
      <c r="D100" s="13"/>
      <c r="E100" s="13"/>
    </row>
    <row r="101" spans="1:6">
      <c r="A101" s="13"/>
      <c r="B101" s="13"/>
      <c r="C101" s="13"/>
      <c r="D101" s="13"/>
      <c r="E101" s="13"/>
    </row>
    <row r="102" spans="1:6">
      <c r="A102" s="13"/>
      <c r="B102" s="13"/>
      <c r="C102" s="13"/>
      <c r="D102" s="13"/>
      <c r="F102" s="28"/>
    </row>
    <row r="103" spans="1:6">
      <c r="A103" s="13"/>
      <c r="B103" s="13"/>
      <c r="C103" s="13"/>
      <c r="D103" s="13"/>
      <c r="E103" s="13"/>
    </row>
    <row r="104" spans="1:6">
      <c r="A104" s="13"/>
      <c r="B104" s="13"/>
      <c r="C104" s="13"/>
      <c r="D104" s="13"/>
      <c r="E104" s="13"/>
    </row>
    <row r="105" spans="1:6">
      <c r="A105" s="13"/>
      <c r="B105" s="13"/>
      <c r="C105" s="13"/>
      <c r="D105" s="13"/>
      <c r="E105" s="13"/>
    </row>
    <row r="106" spans="1:6">
      <c r="A106" s="13"/>
      <c r="B106" s="13"/>
      <c r="C106" s="13"/>
      <c r="D106" s="13"/>
      <c r="E106" s="13"/>
    </row>
    <row r="107" spans="1:6">
      <c r="A107" s="13"/>
      <c r="B107" s="13"/>
      <c r="C107" s="13"/>
      <c r="D107" s="13"/>
      <c r="E107" s="13"/>
    </row>
    <row r="108" spans="1:6">
      <c r="A108" s="13"/>
      <c r="B108" s="13"/>
      <c r="C108" s="13"/>
      <c r="D108" s="13"/>
      <c r="E108" s="13"/>
    </row>
    <row r="109" spans="1:6">
      <c r="A109" s="13"/>
      <c r="B109" s="13"/>
      <c r="C109" s="13"/>
      <c r="D109" s="13"/>
      <c r="E109" s="13"/>
    </row>
    <row r="110" spans="1:6">
      <c r="A110" s="13"/>
      <c r="B110" s="13"/>
      <c r="C110" s="13"/>
      <c r="D110" s="13"/>
      <c r="E110" s="13"/>
    </row>
    <row r="111" spans="1:6">
      <c r="A111" s="13"/>
      <c r="B111" s="13"/>
      <c r="C111" s="13"/>
      <c r="D111" s="13"/>
      <c r="E111" s="13"/>
    </row>
    <row r="112" spans="1:6">
      <c r="A112" s="13"/>
      <c r="B112" s="13"/>
      <c r="C112" s="13"/>
      <c r="D112" s="13"/>
      <c r="E112" s="13"/>
    </row>
    <row r="113" spans="1:5">
      <c r="A113" s="13"/>
      <c r="B113" s="13"/>
      <c r="C113" s="13"/>
      <c r="D113" s="13"/>
      <c r="E113" s="13"/>
    </row>
    <row r="114" spans="1:5">
      <c r="A114" s="13"/>
      <c r="B114" s="13"/>
      <c r="C114" s="13"/>
      <c r="D114" s="13"/>
      <c r="E114" s="13"/>
    </row>
    <row r="115" spans="1:5">
      <c r="A115" s="13"/>
      <c r="B115" s="13"/>
      <c r="C115" s="13"/>
      <c r="D115" s="13"/>
      <c r="E115" s="13"/>
    </row>
    <row r="116" spans="1:5">
      <c r="A116" s="13"/>
      <c r="B116" s="13"/>
      <c r="C116" s="13"/>
      <c r="D116" s="13"/>
      <c r="E116" s="13"/>
    </row>
    <row r="117" spans="1:5">
      <c r="A117" s="13"/>
      <c r="B117" s="13"/>
      <c r="C117" s="13"/>
      <c r="D117" s="13"/>
      <c r="E117" s="13"/>
    </row>
    <row r="118" spans="1:5">
      <c r="A118" s="13"/>
      <c r="B118" s="13"/>
      <c r="C118" s="13"/>
      <c r="D118" s="13"/>
      <c r="E118" s="13"/>
    </row>
    <row r="119" spans="1:5">
      <c r="A119" s="13"/>
      <c r="B119" s="13"/>
      <c r="C119" s="13"/>
      <c r="D119" s="13"/>
      <c r="E119" s="13"/>
    </row>
    <row r="120" spans="1:5">
      <c r="A120" s="13"/>
      <c r="B120" s="13"/>
      <c r="C120" s="13"/>
      <c r="D120" s="13"/>
      <c r="E120" s="13"/>
    </row>
    <row r="121" spans="1:5">
      <c r="A121" s="13"/>
      <c r="B121" s="13"/>
      <c r="C121" s="13"/>
      <c r="D121" s="13"/>
      <c r="E121" s="13"/>
    </row>
    <row r="122" spans="1:5">
      <c r="A122" s="13"/>
      <c r="B122" s="13"/>
      <c r="C122" s="13"/>
      <c r="D122" s="13"/>
      <c r="E122" s="13"/>
    </row>
    <row r="123" spans="1:5">
      <c r="A123" s="13"/>
      <c r="B123" s="13"/>
      <c r="C123" s="13"/>
      <c r="D123" s="13"/>
      <c r="E123" s="13"/>
    </row>
  </sheetData>
  <mergeCells count="7">
    <mergeCell ref="A80:B80"/>
    <mergeCell ref="A77:B77"/>
    <mergeCell ref="A1:I1"/>
    <mergeCell ref="A2:F2"/>
    <mergeCell ref="B4:B5"/>
    <mergeCell ref="A4:A5"/>
    <mergeCell ref="A3:F3"/>
  </mergeCells>
  <phoneticPr fontId="0" type="noConversion"/>
  <pageMargins left="0.54" right="0.2" top="0.27" bottom="0.21" header="0.28000000000000003" footer="0.22"/>
  <pageSetup scale="77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2:O91"/>
  <sheetViews>
    <sheetView topLeftCell="D1" workbookViewId="0">
      <selection activeCell="G2" sqref="G2:P67"/>
    </sheetView>
  </sheetViews>
  <sheetFormatPr defaultRowHeight="12.75"/>
  <cols>
    <col min="1" max="1" width="7.28515625" customWidth="1"/>
    <col min="2" max="2" width="20.85546875" customWidth="1"/>
    <col min="3" max="3" width="17.5703125" customWidth="1"/>
    <col min="4" max="4" width="15.28515625" customWidth="1"/>
    <col min="5" max="5" width="14" style="63" bestFit="1" customWidth="1"/>
    <col min="6" max="6" width="20.5703125" customWidth="1"/>
    <col min="8" max="8" width="2" customWidth="1"/>
    <col min="9" max="9" width="9.140625" hidden="1" customWidth="1"/>
    <col min="10" max="10" width="25.85546875" hidden="1" customWidth="1"/>
    <col min="11" max="11" width="17.85546875" customWidth="1"/>
    <col min="12" max="12" width="20" customWidth="1"/>
    <col min="13" max="13" width="18.140625" customWidth="1"/>
    <col min="14" max="14" width="9.42578125" customWidth="1"/>
    <col min="15" max="15" width="15.5703125" style="28" customWidth="1"/>
  </cols>
  <sheetData>
    <row r="2" spans="1:15">
      <c r="A2" s="704" t="s">
        <v>438</v>
      </c>
      <c r="B2" s="705"/>
      <c r="C2" s="705"/>
      <c r="D2" s="705"/>
      <c r="E2" s="705"/>
    </row>
    <row r="3" spans="1:15" ht="60">
      <c r="A3" s="25" t="s">
        <v>22</v>
      </c>
      <c r="B3" s="26" t="s">
        <v>99</v>
      </c>
      <c r="C3" s="29" t="s">
        <v>23</v>
      </c>
      <c r="D3" s="29" t="s">
        <v>437</v>
      </c>
      <c r="E3" s="64" t="s">
        <v>439</v>
      </c>
      <c r="G3" s="498" t="s">
        <v>917</v>
      </c>
      <c r="H3" s="499"/>
      <c r="J3" t="s">
        <v>918</v>
      </c>
      <c r="K3" s="500"/>
      <c r="L3" s="500"/>
      <c r="M3" s="500" t="s">
        <v>919</v>
      </c>
      <c r="N3" t="s">
        <v>920</v>
      </c>
      <c r="O3" s="28" t="s">
        <v>921</v>
      </c>
    </row>
    <row r="4" spans="1:15">
      <c r="A4" s="29">
        <v>1</v>
      </c>
      <c r="B4" s="26">
        <v>2</v>
      </c>
      <c r="C4" s="26">
        <v>3</v>
      </c>
      <c r="D4" s="26">
        <v>4</v>
      </c>
      <c r="E4" s="26">
        <v>5</v>
      </c>
      <c r="G4" s="501" t="s">
        <v>922</v>
      </c>
      <c r="H4" s="502"/>
      <c r="J4" t="s">
        <v>923</v>
      </c>
      <c r="K4" s="503"/>
      <c r="L4" s="503"/>
      <c r="M4" s="503" t="s">
        <v>924</v>
      </c>
      <c r="N4" t="s">
        <v>925</v>
      </c>
      <c r="O4" s="28" t="s">
        <v>926</v>
      </c>
    </row>
    <row r="5" spans="1:15">
      <c r="A5" s="19">
        <v>400000</v>
      </c>
      <c r="B5" s="19" t="s">
        <v>59</v>
      </c>
      <c r="C5" s="20">
        <f>C6+C13+C20+C23+C26+C29+C31+C37</f>
        <v>659716828.29999995</v>
      </c>
      <c r="D5" s="20">
        <f>D6+D13+D20+D23+D26+D29+D31+D37</f>
        <v>42272553.380000003</v>
      </c>
      <c r="E5" s="20">
        <f>SUM(C5:D5)</f>
        <v>701989381.67999995</v>
      </c>
      <c r="G5" s="498" t="s">
        <v>832</v>
      </c>
      <c r="H5" s="499" t="s">
        <v>833</v>
      </c>
      <c r="K5" s="500"/>
      <c r="L5" s="500"/>
      <c r="M5" s="500">
        <v>125546000</v>
      </c>
      <c r="N5">
        <v>4682000</v>
      </c>
      <c r="O5" s="28">
        <v>130228000</v>
      </c>
    </row>
    <row r="6" spans="1:15">
      <c r="A6" s="19">
        <v>410000</v>
      </c>
      <c r="B6" s="19" t="s">
        <v>58</v>
      </c>
      <c r="C6" s="20">
        <f>SUM(C7:C12)</f>
        <v>157312512</v>
      </c>
      <c r="D6" s="20">
        <f>SUM(D7:D12)</f>
        <v>12135400</v>
      </c>
      <c r="E6" s="20">
        <f>SUM(E7:E12)</f>
        <v>169447912</v>
      </c>
      <c r="G6" s="501" t="s">
        <v>832</v>
      </c>
      <c r="H6" s="502" t="s">
        <v>833</v>
      </c>
      <c r="K6" s="503"/>
      <c r="L6" s="503"/>
      <c r="M6" s="503">
        <v>125546000</v>
      </c>
      <c r="N6">
        <v>4682000</v>
      </c>
      <c r="O6" s="28">
        <v>130228000</v>
      </c>
    </row>
    <row r="7" spans="1:15" ht="24">
      <c r="A7" s="17">
        <v>411000</v>
      </c>
      <c r="B7" s="17" t="s">
        <v>60</v>
      </c>
      <c r="C7" s="46">
        <v>125546000</v>
      </c>
      <c r="D7" s="46">
        <v>4682000</v>
      </c>
      <c r="E7" s="40">
        <f t="shared" ref="E7:E52" si="0">SUM(C7:D7)</f>
        <v>130228000</v>
      </c>
      <c r="G7" s="498" t="s">
        <v>834</v>
      </c>
      <c r="H7" s="499" t="s">
        <v>835</v>
      </c>
      <c r="K7" s="500"/>
      <c r="L7" s="500"/>
      <c r="M7" s="500">
        <v>22454000</v>
      </c>
      <c r="N7">
        <v>967000</v>
      </c>
      <c r="O7" s="28">
        <v>23421000</v>
      </c>
    </row>
    <row r="8" spans="1:15" ht="24">
      <c r="A8" s="17">
        <v>412000</v>
      </c>
      <c r="B8" s="17" t="s">
        <v>61</v>
      </c>
      <c r="C8" s="46">
        <v>22454000</v>
      </c>
      <c r="D8" s="46">
        <v>967000</v>
      </c>
      <c r="E8" s="40">
        <f t="shared" si="0"/>
        <v>23421000</v>
      </c>
      <c r="G8" s="501" t="s">
        <v>834</v>
      </c>
      <c r="H8" s="502" t="s">
        <v>835</v>
      </c>
      <c r="K8" s="503"/>
      <c r="L8" s="503"/>
      <c r="M8" s="503">
        <v>22454000</v>
      </c>
      <c r="N8">
        <v>967000</v>
      </c>
      <c r="O8" s="28">
        <v>23421000</v>
      </c>
    </row>
    <row r="9" spans="1:15">
      <c r="A9" s="17">
        <v>413000</v>
      </c>
      <c r="B9" s="17" t="s">
        <v>62</v>
      </c>
      <c r="C9" s="46">
        <v>696512</v>
      </c>
      <c r="D9" s="46">
        <v>170000</v>
      </c>
      <c r="E9" s="40">
        <f t="shared" si="0"/>
        <v>866512</v>
      </c>
      <c r="G9" s="498" t="s">
        <v>836</v>
      </c>
      <c r="H9" s="499" t="s">
        <v>837</v>
      </c>
      <c r="K9" s="500"/>
      <c r="L9" s="500"/>
      <c r="M9" s="500">
        <v>696512</v>
      </c>
      <c r="N9">
        <v>170000</v>
      </c>
      <c r="O9" s="28">
        <v>866512</v>
      </c>
    </row>
    <row r="10" spans="1:15" ht="24">
      <c r="A10" s="17">
        <v>414000</v>
      </c>
      <c r="B10" s="17" t="s">
        <v>63</v>
      </c>
      <c r="C10" s="46">
        <v>2226000</v>
      </c>
      <c r="D10" s="46">
        <v>4551000</v>
      </c>
      <c r="E10" s="40">
        <f t="shared" si="0"/>
        <v>6777000</v>
      </c>
      <c r="G10" s="501" t="s">
        <v>836</v>
      </c>
      <c r="H10" s="502" t="s">
        <v>837</v>
      </c>
      <c r="K10" s="503"/>
      <c r="L10" s="503"/>
      <c r="M10" s="503">
        <v>696512</v>
      </c>
      <c r="N10">
        <v>170000</v>
      </c>
      <c r="O10" s="28">
        <v>866512</v>
      </c>
    </row>
    <row r="11" spans="1:15" ht="24">
      <c r="A11" s="17">
        <v>415000</v>
      </c>
      <c r="B11" s="17" t="s">
        <v>64</v>
      </c>
      <c r="C11" s="46">
        <v>5134000</v>
      </c>
      <c r="D11" s="46">
        <v>25000</v>
      </c>
      <c r="E11" s="40">
        <f t="shared" si="0"/>
        <v>5159000</v>
      </c>
      <c r="G11" s="498" t="s">
        <v>838</v>
      </c>
      <c r="H11" s="499" t="s">
        <v>839</v>
      </c>
      <c r="K11" s="500"/>
      <c r="L11" s="500"/>
      <c r="M11" s="500">
        <v>2226000</v>
      </c>
      <c r="N11">
        <v>4551000</v>
      </c>
      <c r="O11" s="28">
        <v>6777000</v>
      </c>
    </row>
    <row r="12" spans="1:15" ht="24">
      <c r="A12" s="17">
        <v>416000</v>
      </c>
      <c r="B12" s="17" t="s">
        <v>65</v>
      </c>
      <c r="C12" s="46">
        <v>1256000</v>
      </c>
      <c r="D12" s="46">
        <v>1740400</v>
      </c>
      <c r="E12" s="40">
        <f t="shared" si="0"/>
        <v>2996400</v>
      </c>
      <c r="G12" s="501" t="s">
        <v>838</v>
      </c>
      <c r="H12" s="502" t="s">
        <v>839</v>
      </c>
      <c r="K12" s="503"/>
      <c r="L12" s="503"/>
      <c r="M12" s="503">
        <v>2226000</v>
      </c>
      <c r="N12">
        <v>4551000</v>
      </c>
      <c r="O12" s="28">
        <v>6777000</v>
      </c>
    </row>
    <row r="13" spans="1:15" ht="24">
      <c r="A13" s="19">
        <v>420000</v>
      </c>
      <c r="B13" s="19" t="s">
        <v>67</v>
      </c>
      <c r="C13" s="505">
        <f>SUM(C14:C19)</f>
        <v>237691080.54999998</v>
      </c>
      <c r="D13" s="505">
        <f>SUM(D14:D19)</f>
        <v>20007290.100000001</v>
      </c>
      <c r="E13" s="20">
        <f>SUM(E14:E19)</f>
        <v>257698370.64999998</v>
      </c>
      <c r="G13" s="498" t="s">
        <v>840</v>
      </c>
      <c r="H13" s="499" t="s">
        <v>841</v>
      </c>
      <c r="K13" s="500"/>
      <c r="L13" s="500"/>
      <c r="M13" s="500">
        <v>5134000</v>
      </c>
      <c r="N13">
        <v>25000</v>
      </c>
      <c r="O13" s="28">
        <v>5159000</v>
      </c>
    </row>
    <row r="14" spans="1:15">
      <c r="A14" s="17">
        <v>421000</v>
      </c>
      <c r="B14" s="17" t="s">
        <v>66</v>
      </c>
      <c r="C14" s="46">
        <v>86679489.579999998</v>
      </c>
      <c r="D14" s="46">
        <v>7480145.8600000003</v>
      </c>
      <c r="E14" s="46">
        <f t="shared" si="0"/>
        <v>94159635.439999998</v>
      </c>
      <c r="G14" s="501" t="s">
        <v>840</v>
      </c>
      <c r="H14" s="502" t="s">
        <v>841</v>
      </c>
      <c r="K14" s="503"/>
      <c r="L14" s="503"/>
      <c r="M14" s="503">
        <v>5134000</v>
      </c>
      <c r="N14">
        <v>25000</v>
      </c>
      <c r="O14" s="28">
        <v>5159000</v>
      </c>
    </row>
    <row r="15" spans="1:15">
      <c r="A15" s="17">
        <v>422000</v>
      </c>
      <c r="B15" s="17" t="s">
        <v>68</v>
      </c>
      <c r="C15" s="46">
        <v>1811000</v>
      </c>
      <c r="D15" s="46">
        <v>745000</v>
      </c>
      <c r="E15" s="46">
        <f t="shared" si="0"/>
        <v>2556000</v>
      </c>
      <c r="G15" s="498" t="s">
        <v>842</v>
      </c>
      <c r="H15" s="499" t="s">
        <v>843</v>
      </c>
      <c r="K15" s="500"/>
      <c r="L15" s="500"/>
      <c r="M15" s="500">
        <v>1256000</v>
      </c>
      <c r="N15">
        <v>1740400</v>
      </c>
      <c r="O15" s="28">
        <v>2996400</v>
      </c>
    </row>
    <row r="16" spans="1:15">
      <c r="A16" s="17">
        <v>423000</v>
      </c>
      <c r="B16" s="17" t="s">
        <v>69</v>
      </c>
      <c r="C16" s="46">
        <v>71548578</v>
      </c>
      <c r="D16" s="500">
        <v>5109977.96</v>
      </c>
      <c r="E16" s="46">
        <f t="shared" si="0"/>
        <v>76658555.959999993</v>
      </c>
      <c r="G16" s="501" t="s">
        <v>842</v>
      </c>
      <c r="H16" s="502" t="s">
        <v>843</v>
      </c>
      <c r="K16" s="503"/>
      <c r="L16" s="503"/>
      <c r="M16" s="503">
        <v>1256000</v>
      </c>
      <c r="N16">
        <v>1740400</v>
      </c>
      <c r="O16" s="28">
        <v>2996400</v>
      </c>
    </row>
    <row r="17" spans="1:15">
      <c r="A17" s="17">
        <v>424000</v>
      </c>
      <c r="B17" s="17" t="s">
        <v>70</v>
      </c>
      <c r="C17" s="46">
        <v>7641000</v>
      </c>
      <c r="D17" s="46">
        <v>712724.5</v>
      </c>
      <c r="E17" s="413">
        <f t="shared" si="0"/>
        <v>8353724.5</v>
      </c>
      <c r="G17" s="498" t="s">
        <v>844</v>
      </c>
      <c r="H17" s="499" t="s">
        <v>845</v>
      </c>
      <c r="K17" s="500"/>
      <c r="L17" s="500"/>
      <c r="M17" s="500">
        <v>86679489.579999998</v>
      </c>
      <c r="N17">
        <v>7480145.8600000003</v>
      </c>
      <c r="O17" s="28">
        <v>94159635.439999998</v>
      </c>
    </row>
    <row r="18" spans="1:15" ht="24">
      <c r="A18" s="17">
        <v>425000</v>
      </c>
      <c r="B18" s="17" t="s">
        <v>71</v>
      </c>
      <c r="C18" s="46">
        <v>28920000</v>
      </c>
      <c r="D18" s="46">
        <v>1937689.78</v>
      </c>
      <c r="E18" s="46">
        <f t="shared" si="0"/>
        <v>30857689.780000001</v>
      </c>
      <c r="G18" s="501" t="s">
        <v>844</v>
      </c>
      <c r="H18" s="502" t="s">
        <v>845</v>
      </c>
      <c r="K18" s="503"/>
      <c r="L18" s="503"/>
      <c r="M18" s="503">
        <v>86679489.579999998</v>
      </c>
      <c r="N18">
        <v>7480145.8600000003</v>
      </c>
      <c r="O18" s="28">
        <v>94159635.439999998</v>
      </c>
    </row>
    <row r="19" spans="1:15">
      <c r="A19" s="17">
        <v>426000</v>
      </c>
      <c r="B19" s="17" t="s">
        <v>72</v>
      </c>
      <c r="C19" s="46">
        <v>41091012.969999999</v>
      </c>
      <c r="D19" s="46">
        <v>4021752</v>
      </c>
      <c r="E19" s="46">
        <f t="shared" si="0"/>
        <v>45112764.969999999</v>
      </c>
      <c r="G19" s="498" t="s">
        <v>846</v>
      </c>
      <c r="H19" s="499" t="s">
        <v>847</v>
      </c>
      <c r="K19" s="500"/>
      <c r="L19" s="500"/>
      <c r="M19" s="500">
        <v>1811000</v>
      </c>
      <c r="N19">
        <v>745000</v>
      </c>
      <c r="O19" s="28">
        <v>2556000</v>
      </c>
    </row>
    <row r="20" spans="1:15" ht="36">
      <c r="A20" s="17">
        <v>440000</v>
      </c>
      <c r="B20" s="19" t="s">
        <v>75</v>
      </c>
      <c r="C20" s="46">
        <f>SUM(C21:C22)</f>
        <v>6618000</v>
      </c>
      <c r="D20" s="46">
        <f>SUM(D21:D22)</f>
        <v>5000</v>
      </c>
      <c r="E20" s="20">
        <f>SUM(E21:E22)</f>
        <v>6623000</v>
      </c>
      <c r="G20" s="501" t="s">
        <v>846</v>
      </c>
      <c r="H20" s="502" t="s">
        <v>847</v>
      </c>
      <c r="K20" s="503"/>
      <c r="L20" s="503"/>
      <c r="M20" s="503">
        <v>1811000</v>
      </c>
      <c r="N20">
        <v>745000</v>
      </c>
      <c r="O20" s="28">
        <v>2556000</v>
      </c>
    </row>
    <row r="21" spans="1:15">
      <c r="A21" s="17">
        <v>441000</v>
      </c>
      <c r="B21" s="17" t="s">
        <v>76</v>
      </c>
      <c r="C21" s="46">
        <v>2600000</v>
      </c>
      <c r="D21" s="46">
        <v>0</v>
      </c>
      <c r="E21" s="46">
        <f t="shared" si="0"/>
        <v>2600000</v>
      </c>
      <c r="G21" s="498" t="s">
        <v>848</v>
      </c>
      <c r="H21" s="499" t="s">
        <v>849</v>
      </c>
      <c r="K21" s="500"/>
      <c r="L21" s="500"/>
      <c r="M21" s="500">
        <v>71548578</v>
      </c>
      <c r="N21">
        <v>5109977.96</v>
      </c>
      <c r="O21" s="28">
        <v>76658555.960000008</v>
      </c>
    </row>
    <row r="22" spans="1:15" ht="24">
      <c r="A22" s="17">
        <v>444000</v>
      </c>
      <c r="B22" s="17" t="s">
        <v>104</v>
      </c>
      <c r="C22" s="46">
        <v>4018000</v>
      </c>
      <c r="D22" s="46">
        <v>5000</v>
      </c>
      <c r="E22" s="46">
        <f t="shared" si="0"/>
        <v>4023000</v>
      </c>
      <c r="G22" s="501" t="s">
        <v>848</v>
      </c>
      <c r="H22" s="502" t="s">
        <v>849</v>
      </c>
      <c r="K22" s="503"/>
      <c r="L22" s="503"/>
      <c r="M22" s="503">
        <v>71548578</v>
      </c>
      <c r="N22">
        <v>5109977.96</v>
      </c>
      <c r="O22" s="28">
        <v>76658555.960000008</v>
      </c>
    </row>
    <row r="23" spans="1:15">
      <c r="A23" s="19">
        <v>450000</v>
      </c>
      <c r="B23" s="19" t="s">
        <v>77</v>
      </c>
      <c r="C23" s="505">
        <f>SUM(C24:C25)</f>
        <v>69383696.760000005</v>
      </c>
      <c r="D23" s="505">
        <f>SUM(D24:D25)</f>
        <v>788803.24</v>
      </c>
      <c r="E23" s="20">
        <f t="shared" si="0"/>
        <v>70172500</v>
      </c>
      <c r="G23" s="498" t="s">
        <v>850</v>
      </c>
      <c r="H23" s="499" t="s">
        <v>851</v>
      </c>
      <c r="K23" s="500"/>
      <c r="L23" s="500"/>
      <c r="M23" s="500">
        <v>7641000</v>
      </c>
      <c r="N23">
        <v>712724.5</v>
      </c>
      <c r="O23" s="28">
        <v>8353724.5</v>
      </c>
    </row>
    <row r="24" spans="1:15" ht="48">
      <c r="A24" s="17">
        <v>451000</v>
      </c>
      <c r="B24" s="17" t="s">
        <v>78</v>
      </c>
      <c r="C24" s="46">
        <v>69383696.760000005</v>
      </c>
      <c r="D24" s="46">
        <v>788803.24</v>
      </c>
      <c r="E24" s="233">
        <f t="shared" si="0"/>
        <v>70172500</v>
      </c>
      <c r="G24" s="501" t="s">
        <v>850</v>
      </c>
      <c r="H24" s="502" t="s">
        <v>851</v>
      </c>
      <c r="K24" s="503"/>
      <c r="L24" s="503"/>
      <c r="M24" s="503">
        <v>7641000</v>
      </c>
      <c r="N24">
        <v>712724.5</v>
      </c>
      <c r="O24" s="28">
        <v>8353724.5</v>
      </c>
    </row>
    <row r="25" spans="1:15" ht="24">
      <c r="A25" s="17">
        <v>454000</v>
      </c>
      <c r="B25" s="17" t="s">
        <v>308</v>
      </c>
      <c r="C25" s="46"/>
      <c r="D25" s="46"/>
      <c r="E25" s="46">
        <f t="shared" si="0"/>
        <v>0</v>
      </c>
      <c r="G25" s="498" t="s">
        <v>852</v>
      </c>
      <c r="H25" s="499" t="s">
        <v>853</v>
      </c>
      <c r="K25" s="500"/>
      <c r="L25" s="500"/>
      <c r="M25" s="500">
        <v>28920000</v>
      </c>
      <c r="N25">
        <v>1937689.78</v>
      </c>
      <c r="O25" s="28">
        <v>30857689.780000001</v>
      </c>
    </row>
    <row r="26" spans="1:15" ht="24">
      <c r="A26" s="19">
        <v>460000</v>
      </c>
      <c r="B26" s="19" t="s">
        <v>79</v>
      </c>
      <c r="C26" s="505">
        <f>SUM(C27:C28)</f>
        <v>87791960</v>
      </c>
      <c r="D26" s="505">
        <f>SUM(D27:D28)</f>
        <v>695420.04</v>
      </c>
      <c r="E26" s="62">
        <f t="shared" si="0"/>
        <v>88487380.040000007</v>
      </c>
      <c r="G26" s="501" t="s">
        <v>852</v>
      </c>
      <c r="H26" s="502" t="s">
        <v>853</v>
      </c>
      <c r="K26" s="503"/>
      <c r="L26" s="503"/>
      <c r="M26" s="503">
        <v>28920000</v>
      </c>
      <c r="N26">
        <v>1937689.78</v>
      </c>
      <c r="O26" s="28">
        <v>30857689.780000001</v>
      </c>
    </row>
    <row r="27" spans="1:15" ht="24">
      <c r="A27" s="17">
        <v>463000</v>
      </c>
      <c r="B27" s="17" t="s">
        <v>80</v>
      </c>
      <c r="C27" s="46">
        <v>87391960</v>
      </c>
      <c r="D27" s="46">
        <v>695420.04</v>
      </c>
      <c r="E27" s="46">
        <f t="shared" si="0"/>
        <v>88087380.040000007</v>
      </c>
      <c r="G27" s="498" t="s">
        <v>854</v>
      </c>
      <c r="H27" s="499" t="s">
        <v>855</v>
      </c>
      <c r="K27" s="500"/>
      <c r="L27" s="500"/>
      <c r="M27" s="500">
        <v>41091012.969999999</v>
      </c>
      <c r="N27">
        <v>4021752</v>
      </c>
      <c r="O27" s="28">
        <v>45112764.969999999</v>
      </c>
    </row>
    <row r="28" spans="1:15" ht="24">
      <c r="A28" s="17">
        <v>465000</v>
      </c>
      <c r="B28" s="17" t="s">
        <v>81</v>
      </c>
      <c r="C28" s="46">
        <v>400000</v>
      </c>
      <c r="D28" s="46">
        <v>0</v>
      </c>
      <c r="E28" s="46">
        <f t="shared" si="0"/>
        <v>400000</v>
      </c>
      <c r="G28" s="501" t="s">
        <v>854</v>
      </c>
      <c r="H28" s="502" t="s">
        <v>855</v>
      </c>
      <c r="K28" s="503"/>
      <c r="L28" s="503"/>
      <c r="M28" s="503">
        <v>41091012.969999999</v>
      </c>
      <c r="N28">
        <v>4021752</v>
      </c>
      <c r="O28" s="28">
        <v>45112764.969999999</v>
      </c>
    </row>
    <row r="29" spans="1:15" ht="24">
      <c r="A29" s="19">
        <v>470000</v>
      </c>
      <c r="B29" s="19" t="s">
        <v>88</v>
      </c>
      <c r="C29" s="505">
        <f>SUM(C30)</f>
        <v>49290000</v>
      </c>
      <c r="D29" s="505">
        <f>SUM(D30)</f>
        <v>5439000</v>
      </c>
      <c r="E29" s="62">
        <f t="shared" si="0"/>
        <v>54729000</v>
      </c>
      <c r="G29" s="498" t="s">
        <v>856</v>
      </c>
      <c r="H29" s="499" t="s">
        <v>857</v>
      </c>
      <c r="K29" s="500"/>
      <c r="L29" s="500"/>
      <c r="M29" s="500">
        <v>2600000</v>
      </c>
      <c r="N29">
        <v>0</v>
      </c>
      <c r="O29" s="28">
        <v>2600000</v>
      </c>
    </row>
    <row r="30" spans="1:15" ht="24">
      <c r="A30" s="17">
        <v>472000</v>
      </c>
      <c r="B30" s="17" t="s">
        <v>82</v>
      </c>
      <c r="C30" s="46">
        <v>49290000</v>
      </c>
      <c r="D30" s="46">
        <v>5439000</v>
      </c>
      <c r="E30" s="46">
        <f t="shared" si="0"/>
        <v>54729000</v>
      </c>
      <c r="G30" s="501" t="s">
        <v>856</v>
      </c>
      <c r="H30" s="502" t="s">
        <v>857</v>
      </c>
      <c r="K30" s="503"/>
      <c r="L30" s="503"/>
      <c r="M30" s="503">
        <v>2600000</v>
      </c>
      <c r="N30">
        <v>0</v>
      </c>
      <c r="O30" s="28">
        <v>2600000</v>
      </c>
    </row>
    <row r="31" spans="1:15">
      <c r="A31" s="17">
        <v>480000</v>
      </c>
      <c r="B31" s="19" t="s">
        <v>89</v>
      </c>
      <c r="C31" s="46">
        <f>SUM(C32:C36)</f>
        <v>48339729.119999997</v>
      </c>
      <c r="D31" s="46">
        <f>SUM(D32:D36)</f>
        <v>3201640</v>
      </c>
      <c r="E31" s="62">
        <f t="shared" si="0"/>
        <v>51541369.119999997</v>
      </c>
      <c r="G31" s="498" t="s">
        <v>858</v>
      </c>
      <c r="H31" s="499" t="s">
        <v>859</v>
      </c>
      <c r="K31" s="500"/>
      <c r="L31" s="500"/>
      <c r="M31" s="500">
        <v>4018000</v>
      </c>
      <c r="N31">
        <v>5000</v>
      </c>
      <c r="O31" s="28">
        <v>4023000</v>
      </c>
    </row>
    <row r="32" spans="1:15" ht="24">
      <c r="A32" s="17">
        <v>481000</v>
      </c>
      <c r="B32" s="17" t="s">
        <v>83</v>
      </c>
      <c r="C32" s="46">
        <v>31619000</v>
      </c>
      <c r="D32" s="46">
        <v>2666640</v>
      </c>
      <c r="E32" s="46">
        <f t="shared" si="0"/>
        <v>34285640</v>
      </c>
      <c r="G32" s="501" t="s">
        <v>858</v>
      </c>
      <c r="H32" s="502" t="s">
        <v>859</v>
      </c>
      <c r="K32" s="503"/>
      <c r="L32" s="503"/>
      <c r="M32" s="503">
        <v>4018000</v>
      </c>
      <c r="N32">
        <v>5000</v>
      </c>
      <c r="O32" s="28">
        <v>4023000</v>
      </c>
    </row>
    <row r="33" spans="1:15" ht="24">
      <c r="A33" s="17">
        <v>482000</v>
      </c>
      <c r="B33" s="17" t="s">
        <v>84</v>
      </c>
      <c r="C33" s="46">
        <v>3327000</v>
      </c>
      <c r="D33" s="46">
        <v>35000</v>
      </c>
      <c r="E33" s="46">
        <f t="shared" si="0"/>
        <v>3362000</v>
      </c>
      <c r="G33" s="498" t="s">
        <v>860</v>
      </c>
      <c r="H33" s="499" t="s">
        <v>861</v>
      </c>
      <c r="K33" s="500"/>
      <c r="L33" s="500"/>
      <c r="M33" s="500">
        <v>69383696.760000005</v>
      </c>
      <c r="N33">
        <v>788803.24</v>
      </c>
      <c r="O33" s="28">
        <v>70172500.000000015</v>
      </c>
    </row>
    <row r="34" spans="1:15" ht="24">
      <c r="A34" s="17">
        <v>483000</v>
      </c>
      <c r="B34" s="17" t="s">
        <v>85</v>
      </c>
      <c r="C34" s="46">
        <v>2500000</v>
      </c>
      <c r="D34" s="46">
        <v>0</v>
      </c>
      <c r="E34" s="46">
        <f t="shared" si="0"/>
        <v>2500000</v>
      </c>
      <c r="G34" s="501" t="s">
        <v>860</v>
      </c>
      <c r="H34" s="502" t="s">
        <v>861</v>
      </c>
      <c r="K34" s="503"/>
      <c r="L34" s="503"/>
      <c r="M34" s="503">
        <v>69383696.760000005</v>
      </c>
      <c r="N34">
        <v>788803.24</v>
      </c>
      <c r="O34" s="28">
        <v>70172500.000000015</v>
      </c>
    </row>
    <row r="35" spans="1:15" ht="36">
      <c r="A35" s="17">
        <v>484000</v>
      </c>
      <c r="B35" s="17" t="s">
        <v>86</v>
      </c>
      <c r="C35" s="46">
        <v>5593729.1200000001</v>
      </c>
      <c r="D35" s="46">
        <v>500000</v>
      </c>
      <c r="E35" s="46">
        <f t="shared" si="0"/>
        <v>6093729.1200000001</v>
      </c>
      <c r="G35" s="498" t="s">
        <v>862</v>
      </c>
      <c r="H35" s="499" t="s">
        <v>863</v>
      </c>
      <c r="K35" s="500"/>
      <c r="L35" s="500"/>
      <c r="M35" s="500">
        <v>87391960</v>
      </c>
      <c r="N35">
        <v>695420.04</v>
      </c>
      <c r="O35" s="28">
        <v>88087380.040000007</v>
      </c>
    </row>
    <row r="36" spans="1:15" ht="36">
      <c r="A36" s="17">
        <v>485000</v>
      </c>
      <c r="B36" s="17" t="s">
        <v>87</v>
      </c>
      <c r="C36" s="46">
        <v>5300000</v>
      </c>
      <c r="D36" s="46">
        <v>0</v>
      </c>
      <c r="E36" s="46">
        <f t="shared" si="0"/>
        <v>5300000</v>
      </c>
      <c r="G36" s="501" t="s">
        <v>862</v>
      </c>
      <c r="H36" s="502" t="s">
        <v>863</v>
      </c>
      <c r="K36" s="503"/>
      <c r="L36" s="503"/>
      <c r="M36" s="503">
        <v>87391960</v>
      </c>
      <c r="N36">
        <v>695420.04</v>
      </c>
      <c r="O36" s="28">
        <v>88087380.040000007</v>
      </c>
    </row>
    <row r="37" spans="1:15" ht="27" customHeight="1">
      <c r="A37" s="19">
        <v>490000</v>
      </c>
      <c r="B37" s="19" t="s">
        <v>90</v>
      </c>
      <c r="C37" s="505">
        <f>SUM(C38)</f>
        <v>3289849.87</v>
      </c>
      <c r="D37" s="505">
        <f>SUM(D38)</f>
        <v>0</v>
      </c>
      <c r="E37" s="20">
        <f t="shared" si="0"/>
        <v>3289849.87</v>
      </c>
      <c r="G37" s="498" t="s">
        <v>864</v>
      </c>
      <c r="H37" s="499" t="s">
        <v>865</v>
      </c>
      <c r="K37" s="500"/>
      <c r="L37" s="500"/>
      <c r="M37" s="500">
        <v>400000</v>
      </c>
      <c r="N37">
        <v>0</v>
      </c>
      <c r="O37" s="28">
        <v>400000</v>
      </c>
    </row>
    <row r="38" spans="1:15">
      <c r="A38" s="17">
        <v>499000</v>
      </c>
      <c r="B38" s="17" t="s">
        <v>91</v>
      </c>
      <c r="C38" s="500">
        <v>3289849.87</v>
      </c>
      <c r="D38" s="46">
        <v>0</v>
      </c>
      <c r="E38" s="46">
        <f t="shared" si="0"/>
        <v>3289849.87</v>
      </c>
      <c r="G38" s="501" t="s">
        <v>864</v>
      </c>
      <c r="H38" s="502" t="s">
        <v>865</v>
      </c>
      <c r="K38" s="503"/>
      <c r="L38" s="503"/>
      <c r="M38" s="503">
        <v>400000</v>
      </c>
      <c r="N38">
        <v>0</v>
      </c>
      <c r="O38" s="28">
        <v>400000</v>
      </c>
    </row>
    <row r="39" spans="1:15" ht="24">
      <c r="A39" s="19">
        <v>500000</v>
      </c>
      <c r="B39" s="19" t="s">
        <v>98</v>
      </c>
      <c r="C39" s="506">
        <f>C40+C44+C46</f>
        <v>364982000</v>
      </c>
      <c r="D39" s="506">
        <f>D40+D44+D46</f>
        <v>211282470.34</v>
      </c>
      <c r="E39" s="20">
        <f t="shared" si="0"/>
        <v>576264470.34000003</v>
      </c>
      <c r="G39" s="498" t="s">
        <v>866</v>
      </c>
      <c r="H39" s="499" t="s">
        <v>867</v>
      </c>
      <c r="K39" s="500"/>
      <c r="L39" s="500"/>
      <c r="M39" s="500">
        <v>49290000</v>
      </c>
      <c r="N39">
        <v>5439000</v>
      </c>
      <c r="O39" s="28">
        <v>54729000</v>
      </c>
    </row>
    <row r="40" spans="1:15">
      <c r="A40" s="19">
        <v>510000</v>
      </c>
      <c r="B40" s="19" t="s">
        <v>92</v>
      </c>
      <c r="C40" s="506">
        <f>SUM(C41:C43)</f>
        <v>357982000</v>
      </c>
      <c r="D40" s="506">
        <f>SUM(D41:D43)</f>
        <v>210982470.34</v>
      </c>
      <c r="E40" s="21">
        <f t="shared" si="0"/>
        <v>568964470.34000003</v>
      </c>
      <c r="G40" s="501" t="s">
        <v>866</v>
      </c>
      <c r="H40" s="502" t="s">
        <v>867</v>
      </c>
      <c r="K40" s="503"/>
      <c r="L40" s="503"/>
      <c r="M40" s="503">
        <v>49290000</v>
      </c>
      <c r="N40">
        <v>5439000</v>
      </c>
      <c r="O40" s="28">
        <v>54729000</v>
      </c>
    </row>
    <row r="41" spans="1:15" ht="24">
      <c r="A41" s="17">
        <v>511000</v>
      </c>
      <c r="B41" s="17" t="s">
        <v>93</v>
      </c>
      <c r="C41" s="46">
        <v>353718000</v>
      </c>
      <c r="D41" s="46">
        <v>209518465.37</v>
      </c>
      <c r="E41" s="46">
        <f t="shared" si="0"/>
        <v>563236465.37</v>
      </c>
      <c r="G41" s="498" t="s">
        <v>868</v>
      </c>
      <c r="H41" s="499" t="s">
        <v>869</v>
      </c>
      <c r="K41" s="500"/>
      <c r="L41" s="500"/>
      <c r="M41" s="500">
        <v>31619000</v>
      </c>
      <c r="N41">
        <v>2666640</v>
      </c>
      <c r="O41" s="28">
        <v>34285640</v>
      </c>
    </row>
    <row r="42" spans="1:15">
      <c r="A42" s="17">
        <v>512000</v>
      </c>
      <c r="B42" s="17" t="s">
        <v>94</v>
      </c>
      <c r="C42" s="46">
        <v>3553000</v>
      </c>
      <c r="D42" s="500">
        <v>1420004.97</v>
      </c>
      <c r="E42" s="46">
        <f t="shared" si="0"/>
        <v>4973004.97</v>
      </c>
      <c r="G42" s="501" t="s">
        <v>868</v>
      </c>
      <c r="H42" s="502" t="s">
        <v>869</v>
      </c>
      <c r="K42" s="503"/>
      <c r="L42" s="503"/>
      <c r="M42" s="503">
        <v>31619000</v>
      </c>
      <c r="N42">
        <v>2666640</v>
      </c>
      <c r="O42" s="28">
        <v>34285640</v>
      </c>
    </row>
    <row r="43" spans="1:15">
      <c r="A43" s="17">
        <v>515000</v>
      </c>
      <c r="B43" s="17" t="s">
        <v>95</v>
      </c>
      <c r="C43" s="46">
        <v>711000</v>
      </c>
      <c r="D43" s="46">
        <v>44000</v>
      </c>
      <c r="E43" s="46">
        <f t="shared" si="0"/>
        <v>755000</v>
      </c>
      <c r="G43" s="498" t="s">
        <v>870</v>
      </c>
      <c r="H43" s="499" t="s">
        <v>871</v>
      </c>
      <c r="K43" s="500"/>
      <c r="L43" s="500"/>
      <c r="M43" s="500">
        <v>3327000</v>
      </c>
      <c r="N43">
        <v>35000</v>
      </c>
      <c r="O43" s="28">
        <v>3362000</v>
      </c>
    </row>
    <row r="44" spans="1:15">
      <c r="A44" s="19">
        <v>520000</v>
      </c>
      <c r="B44" s="19" t="s">
        <v>100</v>
      </c>
      <c r="C44" s="46">
        <f>SUM(C45)</f>
        <v>0</v>
      </c>
      <c r="D44" s="46">
        <f>SUM(D45)</f>
        <v>300000</v>
      </c>
      <c r="E44" s="20">
        <f t="shared" si="0"/>
        <v>300000</v>
      </c>
      <c r="G44" s="501" t="s">
        <v>870</v>
      </c>
      <c r="H44" s="502" t="s">
        <v>871</v>
      </c>
      <c r="K44" s="503"/>
      <c r="L44" s="503"/>
      <c r="M44" s="503">
        <v>3327000</v>
      </c>
      <c r="N44">
        <v>35000</v>
      </c>
      <c r="O44" s="28">
        <v>3362000</v>
      </c>
    </row>
    <row r="45" spans="1:15" ht="24">
      <c r="A45" s="17">
        <v>523000</v>
      </c>
      <c r="B45" s="17" t="s">
        <v>101</v>
      </c>
      <c r="C45" s="46">
        <v>0</v>
      </c>
      <c r="D45" s="46">
        <v>300000</v>
      </c>
      <c r="E45" s="46">
        <f t="shared" si="0"/>
        <v>300000</v>
      </c>
      <c r="G45" s="498" t="s">
        <v>872</v>
      </c>
      <c r="H45" s="499" t="s">
        <v>873</v>
      </c>
      <c r="K45" s="500"/>
      <c r="L45" s="500"/>
      <c r="M45" s="500">
        <v>1500000</v>
      </c>
      <c r="N45">
        <v>0</v>
      </c>
      <c r="O45" s="28">
        <v>1500000</v>
      </c>
    </row>
    <row r="46" spans="1:15">
      <c r="A46" s="19">
        <v>540000</v>
      </c>
      <c r="B46" s="19" t="s">
        <v>102</v>
      </c>
      <c r="C46" s="46">
        <f>SUM(C47)</f>
        <v>7000000</v>
      </c>
      <c r="D46" s="46">
        <f>SUM(D47)</f>
        <v>0</v>
      </c>
      <c r="E46" s="20">
        <f t="shared" si="0"/>
        <v>7000000</v>
      </c>
      <c r="G46" s="501" t="s">
        <v>872</v>
      </c>
      <c r="H46" s="502" t="s">
        <v>873</v>
      </c>
      <c r="K46" s="503"/>
      <c r="L46" s="503"/>
      <c r="M46" s="503">
        <v>1500000</v>
      </c>
      <c r="N46">
        <v>0</v>
      </c>
      <c r="O46" s="28">
        <v>1500000</v>
      </c>
    </row>
    <row r="47" spans="1:15">
      <c r="A47" s="17">
        <v>541000</v>
      </c>
      <c r="B47" s="17" t="s">
        <v>103</v>
      </c>
      <c r="C47" s="46">
        <v>7000000</v>
      </c>
      <c r="D47" s="46">
        <v>0</v>
      </c>
      <c r="E47" s="46">
        <f t="shared" si="0"/>
        <v>7000000</v>
      </c>
      <c r="G47" s="498" t="s">
        <v>874</v>
      </c>
      <c r="H47" s="499" t="s">
        <v>875</v>
      </c>
      <c r="K47" s="500"/>
      <c r="L47" s="500"/>
      <c r="M47" s="500">
        <v>5593729.1200000001</v>
      </c>
      <c r="N47">
        <v>500000</v>
      </c>
      <c r="O47" s="28">
        <v>6093729.1200000001</v>
      </c>
    </row>
    <row r="48" spans="1:15" ht="36">
      <c r="A48" s="19">
        <v>600000</v>
      </c>
      <c r="B48" s="19" t="s">
        <v>521</v>
      </c>
      <c r="C48" s="505">
        <f>C49+C51</f>
        <v>8500000</v>
      </c>
      <c r="D48" s="505">
        <f>D49+D51</f>
        <v>20000</v>
      </c>
      <c r="E48" s="20">
        <f t="shared" si="0"/>
        <v>8520000</v>
      </c>
      <c r="G48" s="501" t="s">
        <v>874</v>
      </c>
      <c r="H48" s="502" t="s">
        <v>875</v>
      </c>
      <c r="K48" s="503"/>
      <c r="L48" s="503"/>
      <c r="M48" s="503">
        <v>5593729.1200000001</v>
      </c>
      <c r="N48">
        <v>500000</v>
      </c>
      <c r="O48" s="28">
        <v>6093729.1200000001</v>
      </c>
    </row>
    <row r="49" spans="1:15">
      <c r="A49" s="19">
        <v>610000</v>
      </c>
      <c r="B49" s="19" t="s">
        <v>97</v>
      </c>
      <c r="C49" s="507">
        <f>C50</f>
        <v>8500000</v>
      </c>
      <c r="D49" s="507">
        <f>D50</f>
        <v>0</v>
      </c>
      <c r="E49" s="20">
        <f t="shared" si="0"/>
        <v>8500000</v>
      </c>
      <c r="G49" s="498" t="s">
        <v>876</v>
      </c>
      <c r="H49" s="499" t="s">
        <v>877</v>
      </c>
      <c r="K49" s="500"/>
      <c r="L49" s="500"/>
      <c r="M49" s="500">
        <v>5300000</v>
      </c>
      <c r="N49">
        <v>0</v>
      </c>
      <c r="O49" s="28">
        <v>5300000</v>
      </c>
    </row>
    <row r="50" spans="1:15" ht="24">
      <c r="A50" s="17">
        <v>611000</v>
      </c>
      <c r="B50" s="17" t="s">
        <v>96</v>
      </c>
      <c r="C50" s="46">
        <v>8500000</v>
      </c>
      <c r="D50" s="46">
        <v>0</v>
      </c>
      <c r="E50" s="46">
        <f t="shared" si="0"/>
        <v>8500000</v>
      </c>
      <c r="G50" s="501" t="s">
        <v>876</v>
      </c>
      <c r="H50" s="502" t="s">
        <v>877</v>
      </c>
      <c r="K50" s="503"/>
      <c r="L50" s="503"/>
      <c r="M50" s="503">
        <v>5300000</v>
      </c>
      <c r="N50">
        <v>0</v>
      </c>
      <c r="O50" s="28">
        <v>5300000</v>
      </c>
    </row>
    <row r="51" spans="1:15" s="57" customFormat="1" ht="24">
      <c r="A51" s="19">
        <v>620000</v>
      </c>
      <c r="B51" s="17" t="s">
        <v>435</v>
      </c>
      <c r="C51" s="46">
        <f>C52</f>
        <v>0</v>
      </c>
      <c r="D51" s="46">
        <f>D52</f>
        <v>20000</v>
      </c>
      <c r="E51" s="20">
        <f t="shared" si="0"/>
        <v>20000</v>
      </c>
      <c r="G51" s="498" t="s">
        <v>878</v>
      </c>
      <c r="H51" s="499" t="s">
        <v>879</v>
      </c>
      <c r="I51"/>
      <c r="J51"/>
      <c r="K51" s="500"/>
      <c r="L51" s="500"/>
      <c r="M51" s="500">
        <v>3289849.87</v>
      </c>
      <c r="N51" s="57">
        <v>0</v>
      </c>
      <c r="O51" s="217">
        <f>SUM(O52)</f>
        <v>3289849.87</v>
      </c>
    </row>
    <row r="52" spans="1:15" ht="24">
      <c r="A52" s="17">
        <v>621000</v>
      </c>
      <c r="B52" s="17" t="s">
        <v>435</v>
      </c>
      <c r="C52" s="46">
        <v>0</v>
      </c>
      <c r="D52" s="46">
        <v>20000</v>
      </c>
      <c r="E52" s="46">
        <f t="shared" si="0"/>
        <v>20000</v>
      </c>
      <c r="G52" s="501" t="s">
        <v>878</v>
      </c>
      <c r="H52" s="502" t="s">
        <v>879</v>
      </c>
      <c r="K52" s="503"/>
      <c r="L52" s="503"/>
      <c r="M52" s="503">
        <f>SUM(M51)</f>
        <v>3289849.87</v>
      </c>
      <c r="N52">
        <v>0</v>
      </c>
      <c r="O52" s="28">
        <f>SUM(M52:N52)</f>
        <v>3289849.87</v>
      </c>
    </row>
    <row r="53" spans="1:15">
      <c r="A53" s="703" t="s">
        <v>56</v>
      </c>
      <c r="B53" s="703"/>
      <c r="C53" s="20">
        <f>C5+C39+C48</f>
        <v>1033198828.3</v>
      </c>
      <c r="D53" s="20">
        <f>D5+D39+D48</f>
        <v>253575023.72</v>
      </c>
      <c r="E53" s="20">
        <f>E5+E39+E48</f>
        <v>1286773852.02</v>
      </c>
      <c r="G53" s="498" t="s">
        <v>880</v>
      </c>
      <c r="H53" s="499" t="s">
        <v>927</v>
      </c>
      <c r="K53" s="500"/>
      <c r="L53" s="500"/>
      <c r="M53" s="500">
        <v>353718000</v>
      </c>
      <c r="N53">
        <v>209518465.37</v>
      </c>
      <c r="O53" s="28">
        <v>563236465.37</v>
      </c>
    </row>
    <row r="54" spans="1:15">
      <c r="A54" s="14"/>
      <c r="B54" s="14"/>
      <c r="C54" s="398"/>
      <c r="D54" s="398"/>
      <c r="F54" s="28"/>
      <c r="G54" s="501" t="s">
        <v>880</v>
      </c>
      <c r="H54" s="502" t="s">
        <v>927</v>
      </c>
      <c r="K54" s="503"/>
      <c r="L54" s="503"/>
      <c r="M54" s="503">
        <v>353718000</v>
      </c>
      <c r="N54">
        <v>209518465.37</v>
      </c>
      <c r="O54" s="28">
        <v>563236465.37</v>
      </c>
    </row>
    <row r="55" spans="1:15">
      <c r="A55" s="14"/>
      <c r="B55" s="14"/>
      <c r="C55" s="87"/>
      <c r="D55" s="87"/>
      <c r="G55" s="498" t="s">
        <v>881</v>
      </c>
      <c r="H55" s="499" t="s">
        <v>882</v>
      </c>
      <c r="K55" s="500"/>
      <c r="L55" s="500"/>
      <c r="M55" s="500">
        <v>4553000</v>
      </c>
      <c r="N55">
        <v>1420004.97</v>
      </c>
      <c r="O55" s="28">
        <v>5973004.9699999997</v>
      </c>
    </row>
    <row r="56" spans="1:15">
      <c r="A56" s="14"/>
      <c r="B56" s="14"/>
      <c r="C56" s="14"/>
      <c r="D56" s="398"/>
      <c r="G56" s="501" t="s">
        <v>881</v>
      </c>
      <c r="H56" s="502" t="s">
        <v>882</v>
      </c>
      <c r="K56" s="503"/>
      <c r="L56" s="503"/>
      <c r="M56" s="503">
        <v>4553000</v>
      </c>
      <c r="N56">
        <v>1420004.97</v>
      </c>
      <c r="O56" s="28">
        <v>5973004.9699999997</v>
      </c>
    </row>
    <row r="57" spans="1:15">
      <c r="A57" s="14"/>
      <c r="B57" s="14"/>
      <c r="C57" s="503"/>
      <c r="D57" s="503"/>
      <c r="G57" s="498" t="s">
        <v>883</v>
      </c>
      <c r="H57" s="499" t="s">
        <v>884</v>
      </c>
      <c r="K57" s="500"/>
      <c r="L57" s="500"/>
      <c r="M57" s="500">
        <v>711000</v>
      </c>
      <c r="N57">
        <v>44000</v>
      </c>
      <c r="O57" s="28">
        <v>755000</v>
      </c>
    </row>
    <row r="58" spans="1:15">
      <c r="A58" s="14"/>
      <c r="B58" s="14"/>
      <c r="C58" s="14"/>
      <c r="D58" s="14"/>
      <c r="G58" s="501" t="s">
        <v>883</v>
      </c>
      <c r="H58" s="502" t="s">
        <v>884</v>
      </c>
      <c r="K58" s="503"/>
      <c r="L58" s="503"/>
      <c r="M58" s="503">
        <v>711000</v>
      </c>
      <c r="N58">
        <v>44000</v>
      </c>
      <c r="O58" s="28">
        <v>755000</v>
      </c>
    </row>
    <row r="59" spans="1:15">
      <c r="A59" s="14"/>
      <c r="B59" s="14"/>
      <c r="C59" s="14"/>
      <c r="D59" s="14"/>
      <c r="G59" s="498" t="s">
        <v>885</v>
      </c>
      <c r="H59" s="499" t="s">
        <v>886</v>
      </c>
      <c r="K59" s="500"/>
      <c r="L59" s="500"/>
      <c r="M59" s="500">
        <v>0</v>
      </c>
      <c r="N59">
        <v>300000</v>
      </c>
      <c r="O59" s="28">
        <v>300000</v>
      </c>
    </row>
    <row r="60" spans="1:15">
      <c r="A60" s="14"/>
      <c r="B60" s="14"/>
      <c r="C60" s="14"/>
      <c r="D60" s="14"/>
      <c r="G60" s="501" t="s">
        <v>885</v>
      </c>
      <c r="H60" s="502" t="s">
        <v>886</v>
      </c>
      <c r="K60" s="503"/>
      <c r="L60" s="503"/>
      <c r="M60" s="503">
        <v>0</v>
      </c>
      <c r="N60">
        <v>300000</v>
      </c>
      <c r="O60" s="28">
        <v>300000</v>
      </c>
    </row>
    <row r="61" spans="1:15">
      <c r="A61" s="14"/>
      <c r="B61" s="14"/>
      <c r="C61" s="14"/>
      <c r="D61" s="14"/>
      <c r="G61" s="498" t="s">
        <v>887</v>
      </c>
      <c r="H61" s="499" t="s">
        <v>888</v>
      </c>
      <c r="K61" s="500"/>
      <c r="L61" s="500"/>
      <c r="M61" s="500">
        <v>7000000</v>
      </c>
      <c r="N61">
        <v>0</v>
      </c>
      <c r="O61" s="28">
        <v>7000000</v>
      </c>
    </row>
    <row r="62" spans="1:15">
      <c r="A62" s="14"/>
      <c r="B62" s="14"/>
      <c r="C62" s="14"/>
      <c r="D62" s="14"/>
      <c r="G62" s="501" t="s">
        <v>887</v>
      </c>
      <c r="H62" s="502" t="s">
        <v>888</v>
      </c>
      <c r="K62" s="503"/>
      <c r="L62" s="503"/>
      <c r="M62" s="503">
        <v>7000000</v>
      </c>
      <c r="N62">
        <v>0</v>
      </c>
      <c r="O62" s="28">
        <v>7000000</v>
      </c>
    </row>
    <row r="63" spans="1:15">
      <c r="A63" s="14"/>
      <c r="B63" s="14"/>
      <c r="C63" s="14"/>
      <c r="D63" s="14"/>
      <c r="G63" s="498" t="s">
        <v>889</v>
      </c>
      <c r="H63" s="499" t="s">
        <v>890</v>
      </c>
      <c r="K63" s="500"/>
      <c r="L63" s="500"/>
      <c r="M63" s="500">
        <v>8500000</v>
      </c>
      <c r="N63">
        <v>0</v>
      </c>
      <c r="O63" s="28">
        <v>8500000</v>
      </c>
    </row>
    <row r="64" spans="1:15">
      <c r="A64" s="14"/>
      <c r="B64" s="14"/>
      <c r="C64" s="14"/>
      <c r="D64" s="14"/>
      <c r="G64" s="501" t="s">
        <v>889</v>
      </c>
      <c r="H64" s="502" t="s">
        <v>890</v>
      </c>
      <c r="K64" s="503"/>
      <c r="L64" s="503"/>
      <c r="M64" s="503">
        <v>8500000</v>
      </c>
      <c r="N64">
        <v>0</v>
      </c>
      <c r="O64" s="28">
        <v>8500000</v>
      </c>
    </row>
    <row r="65" spans="1:15">
      <c r="A65" s="14"/>
      <c r="B65" s="14"/>
      <c r="C65" s="14"/>
      <c r="D65" s="14"/>
      <c r="G65" t="s">
        <v>891</v>
      </c>
      <c r="H65" s="504" t="s">
        <v>892</v>
      </c>
      <c r="K65" s="503"/>
      <c r="L65" s="503"/>
      <c r="M65" s="503">
        <v>0</v>
      </c>
      <c r="N65">
        <v>20000</v>
      </c>
      <c r="O65" s="28">
        <v>20000</v>
      </c>
    </row>
    <row r="66" spans="1:15">
      <c r="A66" s="14"/>
      <c r="B66" s="14"/>
      <c r="C66" s="14"/>
      <c r="D66" s="14"/>
      <c r="G66" t="s">
        <v>891</v>
      </c>
      <c r="H66" t="s">
        <v>892</v>
      </c>
      <c r="M66">
        <v>0</v>
      </c>
      <c r="N66">
        <v>20000</v>
      </c>
      <c r="O66" s="28">
        <v>20000</v>
      </c>
    </row>
    <row r="67" spans="1:15">
      <c r="A67" s="14"/>
      <c r="B67" s="14"/>
      <c r="C67" s="14"/>
      <c r="D67" s="14"/>
      <c r="H67" t="s">
        <v>893</v>
      </c>
      <c r="M67">
        <v>1033107828.3000001</v>
      </c>
      <c r="N67">
        <v>253575023.72</v>
      </c>
      <c r="O67" s="28">
        <v>1286773852.02</v>
      </c>
    </row>
    <row r="68" spans="1:15">
      <c r="A68" s="14"/>
      <c r="B68" s="14"/>
      <c r="C68" s="14"/>
      <c r="D68" s="14"/>
    </row>
    <row r="69" spans="1:15">
      <c r="A69" s="14"/>
      <c r="B69" s="14"/>
      <c r="C69" s="14"/>
      <c r="D69" s="14"/>
    </row>
    <row r="70" spans="1:15">
      <c r="A70" s="14"/>
      <c r="B70" s="14"/>
      <c r="C70" s="14"/>
      <c r="D70" s="14"/>
    </row>
    <row r="71" spans="1:15">
      <c r="A71" s="14"/>
      <c r="B71" s="14"/>
      <c r="C71" s="14"/>
      <c r="D71" s="14"/>
    </row>
    <row r="72" spans="1:15">
      <c r="A72" s="14"/>
      <c r="B72" s="14"/>
      <c r="C72" s="14"/>
      <c r="D72" s="14"/>
    </row>
    <row r="73" spans="1:15">
      <c r="A73" s="14"/>
      <c r="B73" s="14"/>
      <c r="C73" s="14"/>
      <c r="D73" s="14"/>
    </row>
    <row r="74" spans="1:15">
      <c r="A74" s="14"/>
      <c r="B74" s="14"/>
      <c r="C74" s="14"/>
      <c r="D74" s="14"/>
    </row>
    <row r="75" spans="1:15">
      <c r="A75" s="14"/>
      <c r="B75" s="14"/>
      <c r="C75" s="14"/>
      <c r="D75" s="14"/>
    </row>
    <row r="76" spans="1:15">
      <c r="A76" s="14"/>
      <c r="B76" s="14"/>
      <c r="C76" s="14"/>
      <c r="D76" s="14"/>
    </row>
    <row r="77" spans="1:15">
      <c r="A77" s="14"/>
      <c r="B77" s="14"/>
      <c r="C77" s="14"/>
      <c r="D77" s="14"/>
    </row>
    <row r="78" spans="1:15">
      <c r="A78" s="14"/>
      <c r="B78" s="14"/>
      <c r="C78" s="14"/>
      <c r="D78" s="14"/>
    </row>
    <row r="79" spans="1:15">
      <c r="A79" s="14"/>
      <c r="B79" s="14"/>
      <c r="C79" s="14"/>
      <c r="D79" s="14"/>
    </row>
    <row r="80" spans="1:15">
      <c r="A80" s="14"/>
      <c r="B80" s="14"/>
      <c r="C80" s="14"/>
      <c r="D80" s="14"/>
    </row>
    <row r="81" spans="1:4">
      <c r="A81" s="14"/>
      <c r="B81" s="14"/>
      <c r="C81" s="14"/>
      <c r="D81" s="14"/>
    </row>
    <row r="82" spans="1:4">
      <c r="A82" s="14"/>
      <c r="B82" s="14"/>
      <c r="C82" s="14"/>
      <c r="D82" s="14"/>
    </row>
    <row r="83" spans="1:4">
      <c r="A83" s="14"/>
      <c r="B83" s="14"/>
      <c r="C83" s="14"/>
      <c r="D83" s="14"/>
    </row>
    <row r="84" spans="1:4">
      <c r="A84" s="14"/>
      <c r="B84" s="14"/>
      <c r="C84" s="14"/>
      <c r="D84" s="14"/>
    </row>
    <row r="85" spans="1:4">
      <c r="A85" s="14"/>
      <c r="B85" s="14"/>
      <c r="C85" s="14"/>
      <c r="D85" s="14"/>
    </row>
    <row r="86" spans="1:4">
      <c r="A86" s="14"/>
      <c r="B86" s="14"/>
      <c r="C86" s="14"/>
      <c r="D86" s="14"/>
    </row>
    <row r="87" spans="1:4">
      <c r="A87" s="14"/>
      <c r="B87" s="14"/>
      <c r="C87" s="14"/>
      <c r="D87" s="14"/>
    </row>
    <row r="88" spans="1:4">
      <c r="A88" s="14"/>
      <c r="B88" s="14"/>
      <c r="C88" s="14"/>
      <c r="D88" s="14"/>
    </row>
    <row r="89" spans="1:4">
      <c r="A89" s="14"/>
      <c r="B89" s="14"/>
      <c r="C89" s="14"/>
      <c r="D89" s="14"/>
    </row>
    <row r="90" spans="1:4">
      <c r="A90" s="14"/>
      <c r="B90" s="14"/>
      <c r="C90" s="14"/>
      <c r="D90" s="14"/>
    </row>
    <row r="91" spans="1:4">
      <c r="A91" s="13"/>
      <c r="B91" s="13"/>
      <c r="C91" s="13"/>
      <c r="D91" s="13"/>
    </row>
  </sheetData>
  <mergeCells count="2">
    <mergeCell ref="A53:B53"/>
    <mergeCell ref="A2:E2"/>
  </mergeCells>
  <phoneticPr fontId="0" type="noConversion"/>
  <pageMargins left="0.19685039370078741" right="0.19685039370078741" top="0.23622047244094491" bottom="0.27559055118110237" header="0.23622047244094491" footer="0.27559055118110237"/>
  <pageSetup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dimension ref="A1:I49"/>
  <sheetViews>
    <sheetView topLeftCell="A26" workbookViewId="0">
      <selection activeCell="E39" sqref="E39"/>
    </sheetView>
  </sheetViews>
  <sheetFormatPr defaultRowHeight="12.75"/>
  <cols>
    <col min="1" max="1" width="7.140625" style="1" customWidth="1"/>
    <col min="2" max="2" width="21.7109375" style="1" customWidth="1"/>
    <col min="3" max="3" width="14.42578125" style="1" customWidth="1"/>
    <col min="4" max="4" width="9.85546875" style="1" customWidth="1"/>
    <col min="5" max="5" width="15.7109375" style="1" customWidth="1"/>
    <col min="6" max="6" width="9.140625" style="1"/>
    <col min="7" max="7" width="8.5703125" style="63" customWidth="1"/>
    <col min="9" max="9" width="12.85546875" bestFit="1" customWidth="1"/>
  </cols>
  <sheetData>
    <row r="1" spans="1:7">
      <c r="A1" s="706" t="s">
        <v>443</v>
      </c>
      <c r="B1" s="706"/>
      <c r="C1" s="706"/>
      <c r="D1" s="706"/>
      <c r="E1" s="706"/>
      <c r="F1" s="706"/>
      <c r="G1" s="706"/>
    </row>
    <row r="2" spans="1:7" ht="60">
      <c r="A2" s="25" t="s">
        <v>22</v>
      </c>
      <c r="B2" s="26" t="s">
        <v>440</v>
      </c>
      <c r="C2" s="29">
        <v>2013</v>
      </c>
      <c r="D2" s="29" t="s">
        <v>441</v>
      </c>
      <c r="E2" s="29">
        <v>2014</v>
      </c>
      <c r="F2" s="29" t="s">
        <v>441</v>
      </c>
      <c r="G2" s="68" t="s">
        <v>792</v>
      </c>
    </row>
    <row r="3" spans="1:7">
      <c r="A3" s="29">
        <v>1</v>
      </c>
      <c r="B3" s="29">
        <v>2</v>
      </c>
      <c r="C3" s="29">
        <v>3</v>
      </c>
      <c r="D3" s="29">
        <v>4</v>
      </c>
      <c r="E3" s="29">
        <v>5</v>
      </c>
      <c r="F3" s="29">
        <v>6</v>
      </c>
      <c r="G3" s="29">
        <v>7</v>
      </c>
    </row>
    <row r="4" spans="1:7" ht="24">
      <c r="A4" s="17">
        <v>411000</v>
      </c>
      <c r="B4" s="17" t="s">
        <v>60</v>
      </c>
      <c r="C4" s="415">
        <v>134155746.37</v>
      </c>
      <c r="D4" s="65">
        <f>C4/1401678675.32</f>
        <v>9.5710770758050207E-2</v>
      </c>
      <c r="E4" s="18">
        <f>'ИЗДАЦИ БУЏЕТА ПО НАМЕНАМА'!E7</f>
        <v>130228000</v>
      </c>
      <c r="F4" s="65">
        <f>E4/E37</f>
        <v>0.10120504064919086</v>
      </c>
      <c r="G4" s="46">
        <f>SUM(E4/C4)</f>
        <v>0.97072248877683309</v>
      </c>
    </row>
    <row r="5" spans="1:7" ht="24">
      <c r="A5" s="17">
        <v>412000</v>
      </c>
      <c r="B5" s="17" t="s">
        <v>61</v>
      </c>
      <c r="C5" s="415">
        <v>24017627.700000007</v>
      </c>
      <c r="D5" s="65">
        <f t="shared" ref="D5:D37" si="0">C5/1401678675.32</f>
        <v>1.7134902686963428E-2</v>
      </c>
      <c r="E5" s="18">
        <f>'ИЗДАЦИ БУЏЕТА ПО НАМЕНАМА'!E8</f>
        <v>23421000</v>
      </c>
      <c r="F5" s="65">
        <f>E5/E38</f>
        <v>1.8201333484693761E-2</v>
      </c>
      <c r="G5" s="46">
        <f t="shared" ref="G5:G18" si="1">SUM(E5/C5)</f>
        <v>0.97515875808167318</v>
      </c>
    </row>
    <row r="6" spans="1:7">
      <c r="A6" s="17">
        <v>413000</v>
      </c>
      <c r="B6" s="17" t="s">
        <v>62</v>
      </c>
      <c r="C6" s="415">
        <v>911392</v>
      </c>
      <c r="D6" s="65">
        <f t="shared" si="0"/>
        <v>6.5021464337533096E-4</v>
      </c>
      <c r="E6" s="18">
        <f>'ИЗДАЦИ БУЏЕТА ПО НАМЕНАМА'!E9</f>
        <v>866512</v>
      </c>
      <c r="F6" s="65">
        <f>E6/E37</f>
        <v>6.7339882500700051E-4</v>
      </c>
      <c r="G6" s="46">
        <f t="shared" si="1"/>
        <v>0.95075664478073096</v>
      </c>
    </row>
    <row r="7" spans="1:7" ht="24">
      <c r="A7" s="17">
        <v>414000</v>
      </c>
      <c r="B7" s="17" t="s">
        <v>63</v>
      </c>
      <c r="C7" s="415">
        <v>7273753.0800000001</v>
      </c>
      <c r="D7" s="65">
        <f t="shared" si="0"/>
        <v>5.1893156456414092E-3</v>
      </c>
      <c r="E7" s="18">
        <f>'ИЗДАЦИ БУЏЕТА ПО НАМЕНАМА'!E10</f>
        <v>6777000</v>
      </c>
      <c r="F7" s="65">
        <f>E7/E37</f>
        <v>5.2666597082007436E-3</v>
      </c>
      <c r="G7" s="46">
        <f t="shared" si="1"/>
        <v>0.93170608425437507</v>
      </c>
    </row>
    <row r="8" spans="1:7" ht="24">
      <c r="A8" s="17">
        <v>415000</v>
      </c>
      <c r="B8" s="17" t="s">
        <v>64</v>
      </c>
      <c r="C8" s="415">
        <v>5864996</v>
      </c>
      <c r="D8" s="65">
        <f t="shared" si="0"/>
        <v>4.1842656974581107E-3</v>
      </c>
      <c r="E8" s="18">
        <f>'ИЗДАЦИ БУЏЕТА ПО НАМЕНАМА'!E11</f>
        <v>5159000</v>
      </c>
      <c r="F8" s="65">
        <f>E8/E37</f>
        <v>4.0092515028194832E-3</v>
      </c>
      <c r="G8" s="46">
        <f t="shared" si="1"/>
        <v>0.87962549335072016</v>
      </c>
    </row>
    <row r="9" spans="1:7" ht="24">
      <c r="A9" s="17">
        <v>416000</v>
      </c>
      <c r="B9" s="17" t="s">
        <v>65</v>
      </c>
      <c r="C9" s="415">
        <v>1530623</v>
      </c>
      <c r="D9" s="65">
        <f t="shared" si="0"/>
        <v>1.0919927847590051E-3</v>
      </c>
      <c r="E9" s="18">
        <f>'ИЗДАЦИ БУЏЕТА ПО НАМЕНАМА'!E12</f>
        <v>2996400</v>
      </c>
      <c r="F9" s="65">
        <f>E9/E37</f>
        <v>2.3286143056887574E-3</v>
      </c>
      <c r="G9" s="46">
        <f t="shared" si="1"/>
        <v>1.9576342443567096</v>
      </c>
    </row>
    <row r="10" spans="1:7">
      <c r="A10" s="17">
        <v>421000</v>
      </c>
      <c r="B10" s="17" t="s">
        <v>66</v>
      </c>
      <c r="C10" s="416">
        <v>123680242.17</v>
      </c>
      <c r="D10" s="65">
        <f t="shared" si="0"/>
        <v>8.8237228936770468E-2</v>
      </c>
      <c r="E10" s="18">
        <f>'ИЗДАЦИ БУЏЕТА ПО НАМЕНАМА'!E14</f>
        <v>94159635.439999998</v>
      </c>
      <c r="F10" s="65">
        <f>E10/E37</f>
        <v>7.317496799626956E-2</v>
      </c>
      <c r="G10" s="46">
        <f t="shared" si="1"/>
        <v>0.76131509599226388</v>
      </c>
    </row>
    <row r="11" spans="1:7">
      <c r="A11" s="17">
        <v>422000</v>
      </c>
      <c r="B11" s="17" t="s">
        <v>68</v>
      </c>
      <c r="C11" s="416">
        <v>2650130.4900000002</v>
      </c>
      <c r="D11" s="65">
        <f t="shared" si="0"/>
        <v>1.8906833189817785E-3</v>
      </c>
      <c r="E11" s="18">
        <f>'ИЗДАЦИ БУЏЕТА ПО НАМЕНАМА'!E15</f>
        <v>2556000</v>
      </c>
      <c r="F11" s="65">
        <f>E11/E37</f>
        <v>1.986363024075712E-3</v>
      </c>
      <c r="G11" s="46">
        <f t="shared" si="1"/>
        <v>0.96448080939591763</v>
      </c>
    </row>
    <row r="12" spans="1:7">
      <c r="A12" s="17">
        <v>423000</v>
      </c>
      <c r="B12" s="17" t="s">
        <v>69</v>
      </c>
      <c r="C12" s="416">
        <v>58555036</v>
      </c>
      <c r="D12" s="65">
        <f t="shared" si="0"/>
        <v>4.1774935319346299E-2</v>
      </c>
      <c r="E12" s="18">
        <f>'ИЗДАЦИ БУЏЕТА ПО НАМЕНАМА'!E16</f>
        <v>76658555.959999993</v>
      </c>
      <c r="F12" s="65">
        <f>E12/E37</f>
        <v>5.9574225758209226E-2</v>
      </c>
      <c r="G12" s="46">
        <f t="shared" si="1"/>
        <v>1.3091710157944398</v>
      </c>
    </row>
    <row r="13" spans="1:7">
      <c r="A13" s="17">
        <v>424000</v>
      </c>
      <c r="B13" s="17" t="s">
        <v>70</v>
      </c>
      <c r="C13" s="416">
        <v>36602657.399999999</v>
      </c>
      <c r="D13" s="65">
        <f>C13/1401678675.32</f>
        <v>2.6113443861620924E-2</v>
      </c>
      <c r="E13" s="18">
        <f>'ИЗДАЦИ БУЏЕТА ПО НАМЕНАМА'!E17</f>
        <v>8353724.5</v>
      </c>
      <c r="F13" s="65">
        <f>E13/E37</f>
        <v>6.4919911815787814E-3</v>
      </c>
      <c r="G13" s="46">
        <f t="shared" si="1"/>
        <v>0.22822726800158505</v>
      </c>
    </row>
    <row r="14" spans="1:7" ht="24">
      <c r="A14" s="17">
        <v>425000</v>
      </c>
      <c r="B14" s="17" t="s">
        <v>71</v>
      </c>
      <c r="C14" s="416">
        <v>47724907.349999994</v>
      </c>
      <c r="D14" s="65">
        <f t="shared" si="0"/>
        <v>3.4048393679888517E-2</v>
      </c>
      <c r="E14" s="18">
        <f>'ИЗДАЦИ БУЏЕТА ПО НАМЕНАМА'!E18</f>
        <v>30857689.780000001</v>
      </c>
      <c r="F14" s="65">
        <f>E14/E37</f>
        <v>2.3980662749370499E-2</v>
      </c>
      <c r="G14" s="46">
        <f t="shared" si="1"/>
        <v>0.64657411597887582</v>
      </c>
    </row>
    <row r="15" spans="1:7">
      <c r="A15" s="17">
        <v>426000</v>
      </c>
      <c r="B15" s="17" t="s">
        <v>72</v>
      </c>
      <c r="C15" s="416">
        <v>37039511.269999996</v>
      </c>
      <c r="D15" s="65">
        <f t="shared" si="0"/>
        <v>2.6425108637358675E-2</v>
      </c>
      <c r="E15" s="18">
        <f>'ИЗДАЦИ БУЏЕТА ПО НАМЕНАМА'!E19</f>
        <v>45112764.969999999</v>
      </c>
      <c r="F15" s="65">
        <f>E15/E37</f>
        <v>3.5058813869415513E-2</v>
      </c>
      <c r="G15" s="46">
        <f t="shared" si="1"/>
        <v>1.2179632890172312</v>
      </c>
    </row>
    <row r="16" spans="1:7">
      <c r="A16" s="17">
        <v>441000</v>
      </c>
      <c r="B16" s="17" t="s">
        <v>76</v>
      </c>
      <c r="C16" s="416">
        <v>3100000</v>
      </c>
      <c r="D16" s="65">
        <f t="shared" si="0"/>
        <v>2.2116338463180783E-3</v>
      </c>
      <c r="E16" s="18">
        <f>'ИЗДАЦИ БУЏЕТА ПО НАМЕНАМА'!E21</f>
        <v>2600000</v>
      </c>
      <c r="F16" s="65">
        <f>E16/E37</f>
        <v>2.0205570667436823E-3</v>
      </c>
      <c r="G16" s="46">
        <f t="shared" si="1"/>
        <v>0.83870967741935487</v>
      </c>
    </row>
    <row r="17" spans="1:9" ht="24">
      <c r="A17" s="17">
        <v>444000</v>
      </c>
      <c r="B17" s="17" t="s">
        <v>104</v>
      </c>
      <c r="C17" s="416">
        <v>12035000</v>
      </c>
      <c r="D17" s="65">
        <f t="shared" si="0"/>
        <v>8.5861333356251832E-3</v>
      </c>
      <c r="E17" s="18">
        <f>'ИЗДАЦИ БУЏЕТА ПО НАМЕНАМА'!E22</f>
        <v>4023000</v>
      </c>
      <c r="F17" s="65">
        <f>E17/E37</f>
        <v>3.1264234921191667E-3</v>
      </c>
      <c r="G17" s="46">
        <f t="shared" si="1"/>
        <v>0.33427503115911922</v>
      </c>
    </row>
    <row r="18" spans="1:9" ht="48">
      <c r="A18" s="17">
        <v>451000</v>
      </c>
      <c r="B18" s="17" t="s">
        <v>78</v>
      </c>
      <c r="C18" s="417">
        <v>93693324.900000006</v>
      </c>
      <c r="D18" s="65">
        <f t="shared" si="0"/>
        <v>6.6843654362231081E-2</v>
      </c>
      <c r="E18" s="18">
        <f>'ИЗДАЦИ БУЏЕТА ПО НАМЕНАМА'!E24</f>
        <v>70172500</v>
      </c>
      <c r="F18" s="65">
        <f>E18/E37</f>
        <v>5.4533669525411936E-2</v>
      </c>
      <c r="G18" s="46">
        <f t="shared" si="1"/>
        <v>0.74895943841139101</v>
      </c>
    </row>
    <row r="19" spans="1:9" ht="24">
      <c r="A19" s="17">
        <v>454000</v>
      </c>
      <c r="B19" s="17" t="s">
        <v>308</v>
      </c>
      <c r="C19" s="416">
        <v>17017000</v>
      </c>
      <c r="D19" s="65">
        <f t="shared" si="0"/>
        <v>1.2140442955740237E-2</v>
      </c>
      <c r="E19" s="40">
        <v>0</v>
      </c>
      <c r="F19" s="65">
        <f>E19/E37</f>
        <v>0</v>
      </c>
      <c r="G19" s="46">
        <f>SUM(E19/C19)</f>
        <v>0</v>
      </c>
      <c r="I19" s="61"/>
    </row>
    <row r="20" spans="1:9" ht="24">
      <c r="A20" s="17">
        <v>463000</v>
      </c>
      <c r="B20" s="17" t="s">
        <v>80</v>
      </c>
      <c r="C20" s="416">
        <v>54680501.93</v>
      </c>
      <c r="D20" s="65">
        <f t="shared" si="0"/>
        <v>3.9010725420015803E-2</v>
      </c>
      <c r="E20" s="18">
        <f>'ИЗДАЦИ БУЏЕТА ПО НАМЕНАМА'!E27</f>
        <v>88087380.040000007</v>
      </c>
      <c r="F20" s="65">
        <f>E20/E37</f>
        <v>6.845599162721476E-2</v>
      </c>
      <c r="G20" s="46">
        <f t="shared" ref="G20:G37" si="2">SUM(E20/C20)</f>
        <v>1.6109468079273721</v>
      </c>
    </row>
    <row r="21" spans="1:9" ht="24">
      <c r="A21" s="17">
        <v>465000</v>
      </c>
      <c r="B21" s="17" t="s">
        <v>81</v>
      </c>
      <c r="C21" s="416">
        <v>50000</v>
      </c>
      <c r="D21" s="65">
        <f t="shared" si="0"/>
        <v>3.5671513650291583E-5</v>
      </c>
      <c r="E21" s="18">
        <f>'ИЗДАЦИ БУЏЕТА ПО НАМЕНАМА'!E28</f>
        <v>400000</v>
      </c>
      <c r="F21" s="65">
        <f>E21/E37</f>
        <v>3.1085493334518185E-4</v>
      </c>
      <c r="G21" s="46">
        <f t="shared" si="2"/>
        <v>8</v>
      </c>
    </row>
    <row r="22" spans="1:9" ht="24">
      <c r="A22" s="17">
        <v>471000</v>
      </c>
      <c r="B22" s="17" t="s">
        <v>442</v>
      </c>
      <c r="C22" s="418"/>
      <c r="D22" s="65">
        <f t="shared" si="0"/>
        <v>0</v>
      </c>
      <c r="E22" s="18"/>
      <c r="F22" s="65">
        <f>E22/E37</f>
        <v>0</v>
      </c>
      <c r="G22" s="46">
        <v>0</v>
      </c>
    </row>
    <row r="23" spans="1:9" ht="24">
      <c r="A23" s="17">
        <v>472000</v>
      </c>
      <c r="B23" s="17" t="s">
        <v>82</v>
      </c>
      <c r="C23" s="418">
        <v>42880098.439999998</v>
      </c>
      <c r="D23" s="65">
        <f t="shared" si="0"/>
        <v>3.0591960336566134E-2</v>
      </c>
      <c r="E23" s="18">
        <f>'ИЗДАЦИ БУЏЕТА ПО НАМЕНАМА'!E30</f>
        <v>54729000</v>
      </c>
      <c r="F23" s="65">
        <f>E23/E37</f>
        <v>4.2531949117621148E-2</v>
      </c>
      <c r="G23" s="46">
        <f t="shared" si="2"/>
        <v>1.2763263609709194</v>
      </c>
    </row>
    <row r="24" spans="1:9" ht="24">
      <c r="A24" s="17">
        <v>481000</v>
      </c>
      <c r="B24" s="17" t="s">
        <v>83</v>
      </c>
      <c r="C24" s="418">
        <v>30153739.580000002</v>
      </c>
      <c r="D24" s="65">
        <f t="shared" si="0"/>
        <v>2.1512590660706151E-2</v>
      </c>
      <c r="E24" s="18">
        <f>'ИЗДАЦИ БУЏЕТА ПО НАМЕНАМА'!E32</f>
        <v>34285640</v>
      </c>
      <c r="F24" s="65">
        <f>E24/E37</f>
        <v>2.6644650842242254E-2</v>
      </c>
      <c r="G24" s="46">
        <f t="shared" si="2"/>
        <v>1.1370277941493052</v>
      </c>
    </row>
    <row r="25" spans="1:9" ht="24">
      <c r="A25" s="17">
        <v>482000</v>
      </c>
      <c r="B25" s="17" t="s">
        <v>84</v>
      </c>
      <c r="C25" s="418">
        <v>3327075.1</v>
      </c>
      <c r="D25" s="65">
        <f t="shared" si="0"/>
        <v>2.3736360969039048E-3</v>
      </c>
      <c r="E25" s="18">
        <f>'ИЗДАЦИ БУЏЕТА ПО НАМЕНАМА'!E33</f>
        <v>3362000</v>
      </c>
      <c r="F25" s="65">
        <f>E25/E37</f>
        <v>2.6127357147662537E-3</v>
      </c>
      <c r="G25" s="46">
        <f t="shared" si="2"/>
        <v>1.0104971781370369</v>
      </c>
    </row>
    <row r="26" spans="1:9" ht="24">
      <c r="A26" s="17">
        <v>483000</v>
      </c>
      <c r="B26" s="17" t="s">
        <v>85</v>
      </c>
      <c r="C26" s="418">
        <v>1276000</v>
      </c>
      <c r="D26" s="65">
        <f t="shared" si="0"/>
        <v>9.1033702835544115E-4</v>
      </c>
      <c r="E26" s="18">
        <f>'ИЗДАЦИ БУЏЕТА ПО НАМЕНАМА'!E34</f>
        <v>2500000</v>
      </c>
      <c r="F26" s="65">
        <f>E26/E37</f>
        <v>1.9428433334073866E-3</v>
      </c>
      <c r="G26" s="46">
        <f t="shared" si="2"/>
        <v>1.9592476489028212</v>
      </c>
    </row>
    <row r="27" spans="1:9" ht="36">
      <c r="A27" s="17">
        <v>484000</v>
      </c>
      <c r="B27" s="17" t="s">
        <v>86</v>
      </c>
      <c r="C27" s="418">
        <v>1542304.82</v>
      </c>
      <c r="D27" s="65">
        <f t="shared" si="0"/>
        <v>1.10032694879081E-3</v>
      </c>
      <c r="E27" s="18">
        <f>'ИЗДАЦИ БУЏЕТА ПО НАМЕНАМА'!E35</f>
        <v>6093729.1200000001</v>
      </c>
      <c r="F27" s="65">
        <f>E27/E37</f>
        <v>4.7356643985529846E-3</v>
      </c>
      <c r="G27" s="46">
        <f t="shared" si="2"/>
        <v>3.9510536704410999</v>
      </c>
    </row>
    <row r="28" spans="1:9" ht="36">
      <c r="A28" s="17">
        <v>485000</v>
      </c>
      <c r="B28" s="17" t="s">
        <v>87</v>
      </c>
      <c r="C28" s="418">
        <v>12332500</v>
      </c>
      <c r="D28" s="65">
        <f t="shared" si="0"/>
        <v>8.7983788418444179E-3</v>
      </c>
      <c r="E28" s="18">
        <f>'ИЗДАЦИ БУЏЕТА ПО НАМЕНАМА'!E36</f>
        <v>5300000</v>
      </c>
      <c r="F28" s="65">
        <f>E28/E37</f>
        <v>4.11882786682366E-3</v>
      </c>
      <c r="G28" s="46">
        <f t="shared" si="2"/>
        <v>0.42975876748428948</v>
      </c>
    </row>
    <row r="29" spans="1:9">
      <c r="A29" s="17">
        <v>499000</v>
      </c>
      <c r="B29" s="17" t="s">
        <v>91</v>
      </c>
      <c r="C29" s="418">
        <v>2345129.9299999997</v>
      </c>
      <c r="D29" s="65">
        <f t="shared" si="0"/>
        <v>1.6730866861940465E-3</v>
      </c>
      <c r="E29" s="18">
        <f>'ИЗДАЦИ БУЏЕТА ПО НАМЕНАМА'!E38</f>
        <v>3289849.87</v>
      </c>
      <c r="F29" s="65">
        <f>E29/E37</f>
        <v>2.5566651551362633E-3</v>
      </c>
      <c r="G29" s="46">
        <f t="shared" si="2"/>
        <v>1.402843325614799</v>
      </c>
    </row>
    <row r="30" spans="1:9" ht="24">
      <c r="A30" s="17">
        <v>511000</v>
      </c>
      <c r="B30" s="17" t="s">
        <v>93</v>
      </c>
      <c r="C30" s="419">
        <v>578602651.78999996</v>
      </c>
      <c r="D30" s="65">
        <f t="shared" si="0"/>
        <v>0.41279264782843783</v>
      </c>
      <c r="E30" s="18">
        <f>'ИЗДАЦИ БУЏЕТА ПО НАМЕНАМА'!E41</f>
        <v>563236465.37</v>
      </c>
      <c r="F30" s="65">
        <f>E30/E37</f>
        <v>0.43771208475041795</v>
      </c>
      <c r="G30" s="46">
        <f t="shared" si="2"/>
        <v>0.97344259247263698</v>
      </c>
    </row>
    <row r="31" spans="1:9">
      <c r="A31" s="17">
        <v>512000</v>
      </c>
      <c r="B31" s="17" t="s">
        <v>94</v>
      </c>
      <c r="C31" s="418">
        <v>9465649.2699999996</v>
      </c>
      <c r="D31" s="65">
        <f t="shared" si="0"/>
        <v>6.7530807428735507E-3</v>
      </c>
      <c r="E31" s="18">
        <f>'ИЗДАЦИ БУЏЕТА ПО НАМЕНАМА'!E42</f>
        <v>4973004.97</v>
      </c>
      <c r="F31" s="65">
        <f>E31/E37</f>
        <v>3.86470782118652E-3</v>
      </c>
      <c r="G31" s="46">
        <f t="shared" si="2"/>
        <v>0.52537388911727556</v>
      </c>
    </row>
    <row r="32" spans="1:9">
      <c r="A32" s="17">
        <v>515000</v>
      </c>
      <c r="B32" s="17" t="s">
        <v>95</v>
      </c>
      <c r="C32" s="418">
        <v>590000</v>
      </c>
      <c r="D32" s="65">
        <f t="shared" si="0"/>
        <v>4.2092386107344065E-4</v>
      </c>
      <c r="E32" s="18">
        <f>'ИЗДАЦИ БУЏЕТА ПО НАМЕНАМА'!E43</f>
        <v>755000</v>
      </c>
      <c r="F32" s="65">
        <f>E32/E37</f>
        <v>5.8673868668903078E-4</v>
      </c>
      <c r="G32" s="46">
        <f t="shared" si="2"/>
        <v>1.2796610169491525</v>
      </c>
    </row>
    <row r="33" spans="1:7" ht="24">
      <c r="A33" s="17">
        <v>523000</v>
      </c>
      <c r="B33" s="17" t="s">
        <v>101</v>
      </c>
      <c r="C33" s="416">
        <v>400000</v>
      </c>
      <c r="D33" s="65">
        <f t="shared" si="0"/>
        <v>2.8537210920233266E-4</v>
      </c>
      <c r="E33" s="18">
        <f>'ИЗДАЦИ БУЏЕТА ПО НАМЕНАМА'!E45</f>
        <v>300000</v>
      </c>
      <c r="F33" s="65">
        <f>E33/E37</f>
        <v>2.331412000088864E-4</v>
      </c>
      <c r="G33" s="46">
        <f t="shared" si="2"/>
        <v>0.75</v>
      </c>
    </row>
    <row r="34" spans="1:7">
      <c r="A34" s="17">
        <v>541000</v>
      </c>
      <c r="B34" s="17" t="s">
        <v>103</v>
      </c>
      <c r="C34" s="415">
        <v>10830000</v>
      </c>
      <c r="D34" s="65">
        <f t="shared" si="0"/>
        <v>7.7264498566531571E-3</v>
      </c>
      <c r="E34" s="18">
        <f>'ИЗДАЦИ БУЏЕТА ПО НАМЕНАМА'!E47</f>
        <v>7000000</v>
      </c>
      <c r="F34" s="65">
        <f>E34/E37</f>
        <v>5.4399613335406822E-3</v>
      </c>
      <c r="G34" s="46">
        <f t="shared" si="2"/>
        <v>0.64635272391505083</v>
      </c>
    </row>
    <row r="35" spans="1:7" ht="24">
      <c r="A35" s="17">
        <v>611000</v>
      </c>
      <c r="B35" s="17" t="s">
        <v>96</v>
      </c>
      <c r="C35" s="415">
        <v>0</v>
      </c>
      <c r="D35" s="65">
        <f t="shared" si="0"/>
        <v>0</v>
      </c>
      <c r="E35" s="40">
        <f>'ИЗДАЦИ БУЏЕТА ПО НАМЕНАМА'!$E$50</f>
        <v>8500000</v>
      </c>
      <c r="F35" s="65">
        <f>E35/E37</f>
        <v>6.6056673335851144E-3</v>
      </c>
      <c r="G35" s="46">
        <v>0</v>
      </c>
    </row>
    <row r="36" spans="1:7" ht="24">
      <c r="A36" s="17">
        <v>621000</v>
      </c>
      <c r="B36" s="17" t="s">
        <v>435</v>
      </c>
      <c r="C36" s="418">
        <v>104695</v>
      </c>
      <c r="D36" s="65">
        <f t="shared" si="0"/>
        <v>7.469258243234554E-5</v>
      </c>
      <c r="E36" s="18">
        <f>'ИЗДАЦИ БУЏЕТА ПО НАМЕНАМА'!E52</f>
        <v>20000</v>
      </c>
      <c r="F36" s="65">
        <f>E36/E37</f>
        <v>1.5542746667259093E-5</v>
      </c>
      <c r="G36" s="46">
        <f t="shared" si="2"/>
        <v>0.19103109030994794</v>
      </c>
    </row>
    <row r="37" spans="1:7">
      <c r="A37" s="703" t="s">
        <v>56</v>
      </c>
      <c r="B37" s="703"/>
      <c r="C37" s="20">
        <f>SUM(C4:C36)</f>
        <v>1354432293.5899999</v>
      </c>
      <c r="D37" s="65">
        <f t="shared" si="0"/>
        <v>0.96629300098382831</v>
      </c>
      <c r="E37" s="18">
        <f>SUM(E4:E36)</f>
        <v>1286773852.02</v>
      </c>
      <c r="F37" s="65">
        <f>SUM(F4:F36)</f>
        <v>0.99999999999999989</v>
      </c>
      <c r="G37" s="46">
        <f t="shared" si="2"/>
        <v>0.95004664176260345</v>
      </c>
    </row>
    <row r="38" spans="1:7">
      <c r="C38" s="67">
        <v>1401678675.3199999</v>
      </c>
      <c r="E38" s="66">
        <f>'ИЗДАЦИ БУЏЕТА ПО НАМЕНАМА'!E53</f>
        <v>1286773852.02</v>
      </c>
    </row>
    <row r="39" spans="1:7">
      <c r="C39" s="66">
        <f>C37-C38</f>
        <v>-47246381.730000019</v>
      </c>
      <c r="D39" s="66"/>
      <c r="E39" s="66">
        <f>E37-E38</f>
        <v>0</v>
      </c>
    </row>
    <row r="40" spans="1:7">
      <c r="E40" s="66"/>
    </row>
    <row r="41" spans="1:7">
      <c r="E41" s="66"/>
    </row>
    <row r="42" spans="1:7">
      <c r="E42" s="66"/>
    </row>
    <row r="43" spans="1:7">
      <c r="E43" s="66"/>
    </row>
    <row r="44" spans="1:7">
      <c r="E44" s="66"/>
    </row>
    <row r="45" spans="1:7">
      <c r="E45" s="66"/>
    </row>
    <row r="46" spans="1:7">
      <c r="E46" s="66"/>
    </row>
    <row r="47" spans="1:7">
      <c r="E47" s="66"/>
    </row>
    <row r="48" spans="1:7">
      <c r="E48" s="66"/>
    </row>
    <row r="49" spans="5:5">
      <c r="E49" s="66"/>
    </row>
  </sheetData>
  <mergeCells count="2">
    <mergeCell ref="A37:B37"/>
    <mergeCell ref="A1:G1"/>
  </mergeCells>
  <phoneticPr fontId="14" type="noConversion"/>
  <pageMargins left="0.75" right="0.75" top="1" bottom="1" header="0.5" footer="0.5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dimension ref="A1:M351"/>
  <sheetViews>
    <sheetView topLeftCell="A6" workbookViewId="0">
      <selection activeCell="A22" sqref="A22"/>
    </sheetView>
  </sheetViews>
  <sheetFormatPr defaultRowHeight="12.75"/>
  <cols>
    <col min="1" max="1" width="15.5703125" style="16" customWidth="1"/>
    <col min="2" max="2" width="32" style="80" customWidth="1"/>
    <col min="3" max="3" width="13.85546875" style="79" customWidth="1"/>
    <col min="4" max="4" width="13.42578125" customWidth="1"/>
    <col min="5" max="5" width="17.5703125" style="2" customWidth="1"/>
    <col min="6" max="6" width="15.28515625" style="2" customWidth="1"/>
    <col min="7" max="7" width="11.7109375" style="2" customWidth="1"/>
    <col min="8" max="8" width="12.7109375" style="2" bestFit="1" customWidth="1"/>
    <col min="9" max="9" width="13.85546875" style="2" bestFit="1" customWidth="1"/>
    <col min="10" max="13" width="9.140625" style="2"/>
  </cols>
  <sheetData>
    <row r="1" spans="1:8">
      <c r="A1" s="711" t="s">
        <v>477</v>
      </c>
      <c r="B1" s="711"/>
      <c r="C1" s="711"/>
      <c r="E1" s="2" t="s">
        <v>532</v>
      </c>
    </row>
    <row r="2" spans="1:8">
      <c r="A2" s="701" t="s">
        <v>894</v>
      </c>
      <c r="B2" s="701"/>
      <c r="C2" s="701"/>
      <c r="D2" s="16"/>
      <c r="E2" s="78"/>
      <c r="F2" s="78"/>
      <c r="G2" s="78"/>
      <c r="H2" s="78"/>
    </row>
    <row r="3" spans="1:8" ht="24">
      <c r="A3" s="17" t="s">
        <v>22</v>
      </c>
      <c r="B3" s="26" t="s">
        <v>444</v>
      </c>
      <c r="C3" s="166" t="s">
        <v>515</v>
      </c>
      <c r="D3" s="78"/>
      <c r="E3" s="78"/>
      <c r="F3" s="78"/>
      <c r="G3" s="78"/>
      <c r="H3" s="78"/>
    </row>
    <row r="4" spans="1:8">
      <c r="A4" s="29">
        <v>1</v>
      </c>
      <c r="B4" s="29">
        <v>2</v>
      </c>
      <c r="C4" s="82">
        <v>3</v>
      </c>
      <c r="D4" s="78"/>
      <c r="E4" s="78"/>
      <c r="F4" s="78"/>
      <c r="G4" s="78"/>
      <c r="H4" s="78"/>
    </row>
    <row r="5" spans="1:8">
      <c r="A5" s="17">
        <v>411000</v>
      </c>
      <c r="B5" s="17" t="s">
        <v>445</v>
      </c>
      <c r="C5" s="74">
        <f>'Plan rash.po glavama'!$I$487</f>
        <v>5823000</v>
      </c>
      <c r="D5" s="78"/>
      <c r="E5" s="224"/>
      <c r="F5" s="224"/>
      <c r="G5" s="224"/>
      <c r="H5" s="78"/>
    </row>
    <row r="6" spans="1:8">
      <c r="A6" s="17"/>
      <c r="B6" s="17" t="s">
        <v>514</v>
      </c>
      <c r="C6" s="219">
        <f>'Plan rash.po glavama'!$L$510</f>
        <v>5120000</v>
      </c>
      <c r="D6" s="78"/>
      <c r="E6" s="224"/>
      <c r="F6" s="224"/>
      <c r="G6" s="224"/>
      <c r="H6" s="78"/>
    </row>
    <row r="7" spans="1:8">
      <c r="A7" s="17"/>
      <c r="B7" s="17" t="s">
        <v>446</v>
      </c>
      <c r="C7" s="74">
        <f>SUM(D7:E7)</f>
        <v>40089000</v>
      </c>
      <c r="D7" s="224">
        <f>'Plan rash.po glavama'!$L$539</f>
        <v>40089000</v>
      </c>
      <c r="E7" s="224"/>
      <c r="F7" s="224"/>
      <c r="G7" s="224"/>
      <c r="H7" s="78"/>
    </row>
    <row r="8" spans="1:8">
      <c r="A8" s="17"/>
      <c r="B8" s="17" t="s">
        <v>447</v>
      </c>
      <c r="C8" s="74">
        <v>0</v>
      </c>
      <c r="D8" s="78"/>
      <c r="E8" s="224"/>
      <c r="F8" s="78"/>
      <c r="G8" s="224"/>
      <c r="H8" s="78"/>
    </row>
    <row r="9" spans="1:8" ht="24">
      <c r="A9" s="17"/>
      <c r="B9" s="17" t="s">
        <v>448</v>
      </c>
      <c r="C9" s="74">
        <f>'Plan rash.po glavama'!$L$331</f>
        <v>13796000</v>
      </c>
      <c r="D9" s="78"/>
      <c r="E9" s="224"/>
      <c r="F9" s="78"/>
      <c r="G9" s="224"/>
      <c r="H9" s="78"/>
    </row>
    <row r="10" spans="1:8">
      <c r="A10" s="17"/>
      <c r="B10" s="17" t="s">
        <v>450</v>
      </c>
      <c r="C10" s="79">
        <f>SUM(D10:E10)</f>
        <v>975000</v>
      </c>
      <c r="D10" s="74">
        <f>'Plan rash.po glavama'!$L$301</f>
        <v>975000</v>
      </c>
      <c r="E10" s="225"/>
      <c r="F10" s="167"/>
      <c r="G10" s="78"/>
      <c r="H10" s="78"/>
    </row>
    <row r="11" spans="1:8">
      <c r="A11" s="17"/>
      <c r="B11" s="17" t="s">
        <v>512</v>
      </c>
      <c r="C11" s="74">
        <v>0</v>
      </c>
      <c r="D11" s="78"/>
      <c r="E11" s="224"/>
      <c r="F11" s="167"/>
      <c r="G11" s="78"/>
      <c r="H11" s="224"/>
    </row>
    <row r="12" spans="1:8">
      <c r="A12" s="707" t="s">
        <v>451</v>
      </c>
      <c r="B12" s="707"/>
      <c r="C12" s="75">
        <f>SUM(C5:C11)</f>
        <v>65803000</v>
      </c>
      <c r="D12" s="78"/>
      <c r="E12" s="224"/>
      <c r="F12" s="167"/>
      <c r="G12" s="78"/>
      <c r="H12" s="224">
        <f>SUM(D7+D15)</f>
        <v>47390000</v>
      </c>
    </row>
    <row r="13" spans="1:8">
      <c r="A13" s="17">
        <v>412000</v>
      </c>
      <c r="B13" s="17" t="s">
        <v>445</v>
      </c>
      <c r="C13" s="218">
        <v>1032226</v>
      </c>
      <c r="D13" s="511">
        <f>'Plan rash.po glavama'!$L$488</f>
        <v>1048000</v>
      </c>
      <c r="E13" s="78"/>
      <c r="F13" s="167"/>
      <c r="G13" s="78"/>
      <c r="H13" s="78"/>
    </row>
    <row r="14" spans="1:8">
      <c r="A14" s="31"/>
      <c r="B14" s="17" t="s">
        <v>514</v>
      </c>
      <c r="C14" s="72">
        <f>'Plan rash.po glavama'!$L$511</f>
        <v>920000</v>
      </c>
      <c r="D14" s="78"/>
      <c r="E14" s="78"/>
      <c r="F14" s="167"/>
      <c r="G14" s="78"/>
      <c r="H14" s="78"/>
    </row>
    <row r="15" spans="1:8">
      <c r="A15" s="31"/>
      <c r="B15" s="17" t="s">
        <v>446</v>
      </c>
      <c r="C15" s="72">
        <f>SUM(D15:E15)</f>
        <v>7301000</v>
      </c>
      <c r="D15" s="224">
        <f>'Plan rash.po glavama'!$L$540</f>
        <v>7301000</v>
      </c>
      <c r="E15" s="224"/>
      <c r="F15" s="167"/>
      <c r="G15" s="78"/>
      <c r="H15" s="78"/>
    </row>
    <row r="16" spans="1:8">
      <c r="A16" s="31"/>
      <c r="B16" s="17" t="s">
        <v>447</v>
      </c>
      <c r="C16" s="72">
        <v>0</v>
      </c>
      <c r="D16" s="78"/>
      <c r="E16" s="78"/>
      <c r="F16" s="167"/>
      <c r="G16" s="78"/>
      <c r="H16" s="78"/>
    </row>
    <row r="17" spans="1:13" ht="24">
      <c r="A17" s="31"/>
      <c r="B17" s="17" t="s">
        <v>448</v>
      </c>
      <c r="C17" s="74">
        <f>'Plan rash.po glavama'!$L$332</f>
        <v>2469600</v>
      </c>
      <c r="D17" s="78"/>
      <c r="E17" s="78"/>
      <c r="F17" s="167"/>
      <c r="G17" s="78"/>
      <c r="H17" s="224"/>
      <c r="I17" s="71"/>
    </row>
    <row r="18" spans="1:13">
      <c r="A18" s="31"/>
      <c r="B18" s="17" t="s">
        <v>450</v>
      </c>
      <c r="C18" s="512">
        <f>SUM(D19:E19)</f>
        <v>175000</v>
      </c>
      <c r="D18" s="78"/>
      <c r="E18" s="78"/>
      <c r="F18" s="167"/>
      <c r="G18" s="78"/>
      <c r="H18" s="78"/>
      <c r="I18" s="71"/>
    </row>
    <row r="19" spans="1:13">
      <c r="A19" s="31"/>
      <c r="B19" s="17" t="s">
        <v>512</v>
      </c>
      <c r="C19" s="72">
        <v>0</v>
      </c>
      <c r="D19" s="72">
        <f>'Plan rash.po glavama'!$L$302</f>
        <v>175000</v>
      </c>
      <c r="E19" s="224"/>
      <c r="F19" s="167"/>
      <c r="G19" s="78"/>
      <c r="H19" s="78"/>
    </row>
    <row r="20" spans="1:13">
      <c r="A20" s="707" t="s">
        <v>452</v>
      </c>
      <c r="B20" s="707"/>
      <c r="C20" s="75">
        <f>SUM(C13:C19)</f>
        <v>11897826</v>
      </c>
      <c r="D20" s="78"/>
      <c r="E20" s="78"/>
      <c r="F20" s="167"/>
      <c r="G20" s="78"/>
      <c r="H20" s="78"/>
    </row>
    <row r="21" spans="1:13" s="57" customFormat="1">
      <c r="A21" s="17">
        <v>413000</v>
      </c>
      <c r="B21" s="17" t="s">
        <v>445</v>
      </c>
      <c r="C21" s="74">
        <f>'Plan rash.po glavama'!$L$489</f>
        <v>29000</v>
      </c>
      <c r="D21" s="226"/>
      <c r="E21" s="226"/>
      <c r="F21" s="167"/>
      <c r="G21" s="226"/>
      <c r="H21" s="226"/>
      <c r="I21" s="73"/>
      <c r="J21" s="70"/>
      <c r="K21" s="70"/>
      <c r="L21" s="70"/>
      <c r="M21" s="70"/>
    </row>
    <row r="22" spans="1:13">
      <c r="A22" s="17"/>
      <c r="B22" s="17" t="s">
        <v>514</v>
      </c>
      <c r="C22" s="74">
        <f>'Plan rash.po glavama'!$L$512</f>
        <v>30000</v>
      </c>
      <c r="D22" s="78"/>
      <c r="E22" s="78"/>
      <c r="F22" s="167"/>
      <c r="G22" s="78"/>
      <c r="H22" s="78"/>
    </row>
    <row r="23" spans="1:13">
      <c r="A23" s="17"/>
      <c r="B23" s="17" t="s">
        <v>446</v>
      </c>
      <c r="C23" s="74">
        <f>'Plan rash.po glavama'!$L$541</f>
        <v>150000</v>
      </c>
      <c r="D23" s="78"/>
      <c r="E23" s="78"/>
      <c r="F23" s="167"/>
      <c r="G23" s="78"/>
      <c r="H23" s="78"/>
    </row>
    <row r="24" spans="1:13">
      <c r="A24" s="17"/>
      <c r="B24" s="17" t="s">
        <v>447</v>
      </c>
      <c r="C24" s="74">
        <v>0</v>
      </c>
      <c r="D24" s="78"/>
      <c r="E24" s="78"/>
      <c r="F24" s="78"/>
      <c r="G24" s="78"/>
      <c r="H24" s="78"/>
    </row>
    <row r="25" spans="1:13" ht="24">
      <c r="A25" s="17"/>
      <c r="B25" s="17" t="s">
        <v>448</v>
      </c>
      <c r="C25" s="74">
        <f>'Plan rash.po glavama'!$L$333</f>
        <v>200000</v>
      </c>
      <c r="D25" s="78"/>
      <c r="E25" s="78"/>
      <c r="F25" s="78"/>
      <c r="G25" s="78"/>
      <c r="H25" s="78"/>
    </row>
    <row r="26" spans="1:13">
      <c r="A26" s="17"/>
      <c r="B26" s="17" t="s">
        <v>450</v>
      </c>
      <c r="C26" s="74"/>
      <c r="D26" s="78"/>
      <c r="E26" s="78"/>
      <c r="F26" s="78"/>
      <c r="G26" s="78"/>
      <c r="H26" s="78"/>
    </row>
    <row r="27" spans="1:13">
      <c r="A27" s="17"/>
      <c r="B27" s="17" t="s">
        <v>512</v>
      </c>
      <c r="C27" s="74">
        <v>0</v>
      </c>
      <c r="D27" s="78"/>
      <c r="E27" s="78"/>
      <c r="F27" s="78"/>
      <c r="G27" s="78"/>
      <c r="H27" s="78"/>
    </row>
    <row r="28" spans="1:13">
      <c r="A28" s="707" t="s">
        <v>453</v>
      </c>
      <c r="B28" s="707"/>
      <c r="C28" s="75">
        <f>SUM(C21:C27)</f>
        <v>409000</v>
      </c>
      <c r="D28" s="78"/>
      <c r="E28" s="78"/>
      <c r="F28" s="78"/>
      <c r="G28" s="78"/>
      <c r="H28" s="78"/>
    </row>
    <row r="29" spans="1:13">
      <c r="A29" s="17">
        <v>414000</v>
      </c>
      <c r="B29" s="17" t="s">
        <v>445</v>
      </c>
      <c r="C29" s="74">
        <f>'Plan rash.po glavama'!$L$490</f>
        <v>537000</v>
      </c>
      <c r="D29" s="78"/>
      <c r="E29" s="78"/>
      <c r="F29" s="78"/>
      <c r="G29" s="78"/>
      <c r="H29" s="224"/>
    </row>
    <row r="30" spans="1:13" s="57" customFormat="1">
      <c r="A30" s="31"/>
      <c r="B30" s="17" t="s">
        <v>514</v>
      </c>
      <c r="C30" s="74">
        <f>'Plan rash.po glavama'!$L$513</f>
        <v>120000</v>
      </c>
      <c r="D30" s="226"/>
      <c r="E30" s="226"/>
      <c r="F30" s="226"/>
      <c r="G30" s="226"/>
      <c r="H30" s="226"/>
      <c r="I30" s="73"/>
      <c r="J30" s="70"/>
      <c r="K30" s="70"/>
      <c r="L30" s="70"/>
      <c r="M30" s="70"/>
    </row>
    <row r="31" spans="1:13" s="57" customFormat="1">
      <c r="A31" s="31"/>
      <c r="B31" s="17" t="s">
        <v>446</v>
      </c>
      <c r="C31" s="74">
        <f>'Plan rash.po glavama'!$L$542</f>
        <v>2200000</v>
      </c>
      <c r="D31" s="226"/>
      <c r="E31" s="226"/>
      <c r="F31" s="226"/>
      <c r="G31" s="226"/>
      <c r="H31" s="226"/>
      <c r="I31" s="70"/>
      <c r="J31" s="70"/>
      <c r="K31" s="70"/>
      <c r="L31" s="70"/>
      <c r="M31" s="70"/>
    </row>
    <row r="32" spans="1:13">
      <c r="A32" s="31"/>
      <c r="B32" s="17" t="s">
        <v>447</v>
      </c>
      <c r="C32" s="74">
        <v>0</v>
      </c>
      <c r="D32" s="78"/>
      <c r="E32" s="78"/>
      <c r="F32" s="78"/>
      <c r="G32" s="78"/>
      <c r="H32" s="78"/>
    </row>
    <row r="33" spans="1:13" ht="24">
      <c r="A33" s="31"/>
      <c r="B33" s="17" t="s">
        <v>448</v>
      </c>
      <c r="C33" s="74">
        <f>'Plan rash.po glavama'!$L$334</f>
        <v>1000000</v>
      </c>
      <c r="D33" s="78"/>
      <c r="E33" s="78"/>
      <c r="F33" s="78"/>
      <c r="G33" s="78"/>
      <c r="H33" s="78"/>
    </row>
    <row r="34" spans="1:13">
      <c r="A34" s="31"/>
      <c r="B34" s="17" t="s">
        <v>450</v>
      </c>
      <c r="C34" s="74">
        <v>0</v>
      </c>
      <c r="D34" s="78"/>
      <c r="E34" s="78"/>
      <c r="F34" s="78"/>
      <c r="G34" s="78"/>
      <c r="H34" s="78"/>
    </row>
    <row r="35" spans="1:13">
      <c r="A35" s="31"/>
      <c r="B35" s="17" t="s">
        <v>512</v>
      </c>
      <c r="C35" s="74">
        <v>0</v>
      </c>
      <c r="D35" s="78"/>
      <c r="E35" s="78"/>
      <c r="F35" s="78"/>
      <c r="G35" s="78"/>
      <c r="H35" s="78"/>
    </row>
    <row r="36" spans="1:13">
      <c r="A36" s="707" t="s">
        <v>457</v>
      </c>
      <c r="B36" s="707"/>
      <c r="C36" s="75">
        <f>SUM(C29:C35)</f>
        <v>3857000</v>
      </c>
      <c r="D36" s="78"/>
      <c r="E36" s="78"/>
      <c r="F36" s="78"/>
      <c r="G36" s="78"/>
      <c r="H36" s="78"/>
    </row>
    <row r="37" spans="1:13">
      <c r="A37" s="17">
        <v>415000</v>
      </c>
      <c r="B37" s="17" t="s">
        <v>445</v>
      </c>
      <c r="C37" s="74">
        <f>'Plan rash.po glavama'!$L$491</f>
        <v>750000</v>
      </c>
      <c r="D37" s="78"/>
      <c r="E37" s="78"/>
      <c r="F37" s="78"/>
      <c r="G37" s="78"/>
      <c r="H37" s="78"/>
    </row>
    <row r="38" spans="1:13">
      <c r="A38" s="31"/>
      <c r="B38" s="17" t="s">
        <v>514</v>
      </c>
      <c r="C38" s="74">
        <f>'Plan rash.po glavama'!$L$514</f>
        <v>125000</v>
      </c>
      <c r="D38" s="78"/>
      <c r="E38" s="78"/>
      <c r="F38" s="78"/>
      <c r="G38" s="78"/>
      <c r="H38" s="78"/>
    </row>
    <row r="39" spans="1:13" s="57" customFormat="1">
      <c r="A39" s="31"/>
      <c r="B39" s="17" t="s">
        <v>446</v>
      </c>
      <c r="C39" s="74">
        <f>'Plan rash.po glavama'!$L$543</f>
        <v>1320000</v>
      </c>
      <c r="D39" s="226"/>
      <c r="E39" s="226"/>
      <c r="F39" s="226"/>
      <c r="G39" s="226"/>
      <c r="H39" s="226"/>
      <c r="I39" s="70"/>
      <c r="J39" s="70"/>
      <c r="K39" s="70"/>
      <c r="L39" s="70"/>
      <c r="M39" s="70"/>
    </row>
    <row r="40" spans="1:13">
      <c r="A40" s="31"/>
      <c r="B40" s="17" t="s">
        <v>447</v>
      </c>
      <c r="C40" s="74">
        <v>0</v>
      </c>
      <c r="D40" s="78"/>
      <c r="E40" s="78"/>
      <c r="F40" s="78"/>
      <c r="G40" s="78"/>
      <c r="H40" s="78"/>
    </row>
    <row r="41" spans="1:13" ht="24">
      <c r="A41" s="31"/>
      <c r="B41" s="17" t="s">
        <v>448</v>
      </c>
      <c r="C41" s="74">
        <f>'Plan rash.po glavama'!$I$335+'Plan rash.po glavama'!J335+'Plan rash.po glavama'!K335</f>
        <v>600000</v>
      </c>
      <c r="D41" s="78"/>
      <c r="E41" s="78"/>
      <c r="F41" s="78"/>
      <c r="G41" s="78"/>
      <c r="H41" s="78"/>
    </row>
    <row r="42" spans="1:13">
      <c r="A42" s="31"/>
      <c r="B42" s="17" t="s">
        <v>450</v>
      </c>
      <c r="C42" s="74">
        <v>0</v>
      </c>
      <c r="D42" s="78"/>
      <c r="E42" s="78"/>
      <c r="F42" s="78"/>
      <c r="G42" s="78"/>
      <c r="H42" s="78"/>
    </row>
    <row r="43" spans="1:13">
      <c r="A43" s="31"/>
      <c r="B43" s="17" t="s">
        <v>512</v>
      </c>
      <c r="C43" s="74">
        <v>0</v>
      </c>
      <c r="D43" s="78"/>
      <c r="E43" s="78"/>
      <c r="F43" s="78"/>
      <c r="G43" s="78"/>
      <c r="H43" s="78"/>
    </row>
    <row r="44" spans="1:13">
      <c r="A44" s="707" t="s">
        <v>458</v>
      </c>
      <c r="B44" s="707"/>
      <c r="C44" s="75">
        <f>SUM(C37:C43)</f>
        <v>2795000</v>
      </c>
      <c r="D44" s="78"/>
      <c r="E44" s="78"/>
      <c r="F44" s="78"/>
      <c r="G44" s="78"/>
      <c r="H44" s="78"/>
    </row>
    <row r="45" spans="1:13">
      <c r="A45" s="17">
        <v>416000</v>
      </c>
      <c r="B45" s="17" t="s">
        <v>445</v>
      </c>
      <c r="C45" s="74">
        <f>'Plan rash.po glavama'!$L$492</f>
        <v>60000</v>
      </c>
      <c r="D45" s="78"/>
      <c r="E45" s="78"/>
      <c r="F45" s="78"/>
      <c r="G45" s="78"/>
      <c r="H45" s="78"/>
    </row>
    <row r="46" spans="1:13">
      <c r="A46" s="31"/>
      <c r="B46" s="17" t="s">
        <v>514</v>
      </c>
      <c r="C46" s="74">
        <v>0</v>
      </c>
      <c r="D46" s="78"/>
      <c r="E46" s="78"/>
      <c r="F46" s="78"/>
      <c r="G46" s="78"/>
      <c r="H46" s="78"/>
    </row>
    <row r="47" spans="1:13">
      <c r="A47" s="31"/>
      <c r="B47" s="17" t="s">
        <v>446</v>
      </c>
      <c r="C47" s="74">
        <f>'Plan rash.po glavama'!$L$544</f>
        <v>596000</v>
      </c>
      <c r="D47" s="78"/>
      <c r="E47" s="78"/>
      <c r="F47" s="78"/>
      <c r="G47" s="78"/>
      <c r="H47" s="78"/>
    </row>
    <row r="48" spans="1:13">
      <c r="A48" s="31"/>
      <c r="B48" s="17" t="s">
        <v>447</v>
      </c>
      <c r="C48" s="74">
        <v>0</v>
      </c>
      <c r="D48" s="78"/>
      <c r="E48" s="78"/>
      <c r="F48" s="78"/>
      <c r="G48" s="78"/>
      <c r="H48" s="78"/>
    </row>
    <row r="49" spans="1:8" ht="24">
      <c r="A49" s="31"/>
      <c r="B49" s="17" t="s">
        <v>448</v>
      </c>
      <c r="C49" s="74">
        <f>'Plan rash.po glavama'!$L$336</f>
        <v>500000</v>
      </c>
      <c r="D49" s="78"/>
      <c r="E49" s="78"/>
      <c r="F49" s="78"/>
      <c r="G49" s="78"/>
      <c r="H49" s="78"/>
    </row>
    <row r="50" spans="1:8">
      <c r="A50" s="31"/>
      <c r="B50" s="17" t="s">
        <v>450</v>
      </c>
      <c r="C50" s="74">
        <v>0</v>
      </c>
      <c r="D50" s="78"/>
      <c r="E50" s="78"/>
      <c r="F50" s="78"/>
      <c r="G50" s="78"/>
      <c r="H50" s="78"/>
    </row>
    <row r="51" spans="1:8">
      <c r="A51" s="31"/>
      <c r="B51" s="17" t="s">
        <v>512</v>
      </c>
      <c r="C51" s="74">
        <v>0</v>
      </c>
      <c r="D51" s="78"/>
      <c r="E51" s="78"/>
      <c r="F51" s="78"/>
      <c r="G51" s="78"/>
      <c r="H51" s="78"/>
    </row>
    <row r="52" spans="1:8">
      <c r="A52" s="710" t="s">
        <v>459</v>
      </c>
      <c r="B52" s="710"/>
      <c r="C52" s="75">
        <f>SUM(C45:C51)</f>
        <v>1156000</v>
      </c>
      <c r="D52" s="78"/>
      <c r="E52" s="78"/>
      <c r="F52" s="78"/>
      <c r="G52" s="78"/>
      <c r="H52" s="78"/>
    </row>
    <row r="53" spans="1:8">
      <c r="A53" s="17">
        <v>421000</v>
      </c>
      <c r="B53" s="17" t="s">
        <v>445</v>
      </c>
      <c r="C53" s="74">
        <f>'Plan rash.po glavama'!$L$493</f>
        <v>1140000</v>
      </c>
      <c r="D53" s="78"/>
      <c r="E53" s="78"/>
      <c r="F53" s="78"/>
      <c r="G53" s="78"/>
      <c r="H53" s="78"/>
    </row>
    <row r="54" spans="1:8">
      <c r="A54" s="31"/>
      <c r="B54" s="17" t="s">
        <v>514</v>
      </c>
      <c r="C54" s="74">
        <f>'Plan rash.po glavama'!$L$515</f>
        <v>2490000</v>
      </c>
      <c r="D54" s="78"/>
      <c r="E54" s="78"/>
      <c r="F54" s="78"/>
      <c r="G54" s="78"/>
      <c r="H54" s="78"/>
    </row>
    <row r="55" spans="1:8">
      <c r="A55" s="31"/>
      <c r="B55" s="17" t="s">
        <v>446</v>
      </c>
      <c r="C55" s="74">
        <f>'Plan rash.po glavama'!$L$545</f>
        <v>7702698.2000000002</v>
      </c>
      <c r="D55" s="78"/>
      <c r="E55" s="78"/>
      <c r="F55" s="78"/>
      <c r="G55" s="78"/>
      <c r="H55" s="78"/>
    </row>
    <row r="56" spans="1:8">
      <c r="A56" s="31"/>
      <c r="B56" s="17" t="s">
        <v>447</v>
      </c>
      <c r="C56" s="72">
        <f>'Plan rash.po glavama'!$I$287+'Plan rash.po glavama'!J287+'Plan rash.po glavama'!K287</f>
        <v>415000</v>
      </c>
      <c r="D56" s="78"/>
      <c r="E56" s="78"/>
      <c r="F56" s="78"/>
      <c r="G56" s="78"/>
      <c r="H56" s="78"/>
    </row>
    <row r="57" spans="1:8" ht="24">
      <c r="A57" s="31"/>
      <c r="B57" s="17" t="s">
        <v>448</v>
      </c>
      <c r="C57" s="74">
        <f>SUM('Plan rash.po glavama'!I337+'Plan rash.po glavama'!I362)</f>
        <v>2100000</v>
      </c>
      <c r="D57" s="78"/>
      <c r="E57" s="78"/>
      <c r="F57" s="78"/>
      <c r="G57" s="78"/>
      <c r="H57" s="78"/>
    </row>
    <row r="58" spans="1:8">
      <c r="A58" s="31"/>
      <c r="B58" s="17" t="s">
        <v>450</v>
      </c>
      <c r="C58" s="74">
        <f>'Plan rash.po glavama'!$L$303</f>
        <v>305000</v>
      </c>
      <c r="D58" s="78"/>
      <c r="E58" s="78"/>
      <c r="F58" s="78"/>
      <c r="G58" s="78"/>
      <c r="H58" s="78"/>
    </row>
    <row r="59" spans="1:8">
      <c r="A59" s="31"/>
      <c r="B59" s="17" t="s">
        <v>512</v>
      </c>
      <c r="C59" s="74">
        <f>'Plan rash.po glavama'!$L$322</f>
        <v>50000</v>
      </c>
      <c r="D59" s="78"/>
      <c r="E59" s="78"/>
      <c r="F59" s="78"/>
      <c r="G59" s="78"/>
      <c r="H59" s="78"/>
    </row>
    <row r="60" spans="1:8">
      <c r="A60" s="710" t="s">
        <v>460</v>
      </c>
      <c r="B60" s="710"/>
      <c r="C60" s="75">
        <f>SUM(C53:C59)</f>
        <v>14202698.199999999</v>
      </c>
      <c r="D60" s="224"/>
      <c r="E60" s="224"/>
      <c r="F60" s="78"/>
      <c r="G60" s="78"/>
      <c r="H60" s="78"/>
    </row>
    <row r="61" spans="1:8">
      <c r="A61" s="17">
        <v>422000</v>
      </c>
      <c r="B61" s="17" t="s">
        <v>445</v>
      </c>
      <c r="C61" s="74">
        <f>'Plan rash.po glavama'!$L$494</f>
        <v>270000</v>
      </c>
      <c r="D61" s="78"/>
      <c r="E61" s="78"/>
      <c r="F61" s="78"/>
      <c r="G61" s="78"/>
      <c r="H61" s="78"/>
    </row>
    <row r="62" spans="1:8">
      <c r="A62" s="31"/>
      <c r="B62" s="17" t="s">
        <v>514</v>
      </c>
      <c r="C62" s="74">
        <f>'Plan rash.po glavama'!$L$516</f>
        <v>125000</v>
      </c>
      <c r="D62" s="78"/>
      <c r="E62" s="78"/>
      <c r="F62" s="78"/>
      <c r="G62" s="78"/>
      <c r="H62" s="78"/>
    </row>
    <row r="63" spans="1:8">
      <c r="A63" s="31"/>
      <c r="B63" s="17" t="s">
        <v>446</v>
      </c>
      <c r="C63" s="74">
        <f>'Plan rash.po glavama'!$L$546</f>
        <v>810000</v>
      </c>
      <c r="D63" s="78"/>
      <c r="E63" s="78"/>
      <c r="F63" s="78"/>
      <c r="G63" s="78"/>
      <c r="H63" s="78"/>
    </row>
    <row r="64" spans="1:8">
      <c r="A64" s="31"/>
      <c r="B64" s="17" t="s">
        <v>447</v>
      </c>
      <c r="C64" s="74">
        <v>0</v>
      </c>
      <c r="D64" s="78"/>
      <c r="E64" s="78"/>
      <c r="F64" s="78"/>
      <c r="G64" s="78"/>
      <c r="H64" s="78"/>
    </row>
    <row r="65" spans="1:8" ht="24">
      <c r="A65" s="31"/>
      <c r="B65" s="17" t="s">
        <v>448</v>
      </c>
      <c r="C65" s="74">
        <f>$E$68</f>
        <v>2100000</v>
      </c>
      <c r="D65" s="78"/>
      <c r="E65" s="78"/>
      <c r="F65" s="78"/>
      <c r="G65" s="78"/>
      <c r="H65" s="78"/>
    </row>
    <row r="66" spans="1:8">
      <c r="A66" s="31"/>
      <c r="B66" s="17" t="s">
        <v>450</v>
      </c>
      <c r="C66" s="74">
        <v>0</v>
      </c>
      <c r="D66" s="78"/>
      <c r="E66" s="224">
        <f>'Plan rash.po glavama'!$L$362</f>
        <v>160000</v>
      </c>
      <c r="F66" s="78"/>
      <c r="G66" s="78"/>
      <c r="H66" s="78"/>
    </row>
    <row r="67" spans="1:8">
      <c r="A67" s="31"/>
      <c r="B67" s="17" t="s">
        <v>512</v>
      </c>
      <c r="C67" s="74">
        <v>0</v>
      </c>
      <c r="D67" s="78"/>
      <c r="E67" s="224">
        <f>'Plan rash.po glavama'!$L$337</f>
        <v>1940000</v>
      </c>
      <c r="F67" s="78"/>
      <c r="G67" s="78"/>
      <c r="H67" s="78"/>
    </row>
    <row r="68" spans="1:8">
      <c r="A68" s="77" t="s">
        <v>462</v>
      </c>
      <c r="B68" s="19"/>
      <c r="C68" s="75">
        <f>SUM(C61:C67)</f>
        <v>3305000</v>
      </c>
      <c r="D68" s="78"/>
      <c r="E68" s="224">
        <f>SUM(E66:E67)</f>
        <v>2100000</v>
      </c>
      <c r="F68" s="78"/>
      <c r="G68" s="78"/>
      <c r="H68" s="78"/>
    </row>
    <row r="69" spans="1:8">
      <c r="A69" s="17">
        <v>423000</v>
      </c>
      <c r="B69" s="17" t="s">
        <v>445</v>
      </c>
      <c r="C69" s="74">
        <f>'Plan rash.po glavama'!$L$495</f>
        <v>1260000</v>
      </c>
      <c r="D69" s="78"/>
      <c r="E69" s="78"/>
      <c r="F69" s="78"/>
      <c r="G69" s="78"/>
      <c r="H69" s="78"/>
    </row>
    <row r="70" spans="1:8">
      <c r="A70" s="31"/>
      <c r="B70" s="17" t="s">
        <v>514</v>
      </c>
      <c r="C70" s="74">
        <f>'Plan rash.po glavama'!$L$517</f>
        <v>3437000</v>
      </c>
      <c r="D70" s="78"/>
      <c r="E70" s="78"/>
      <c r="F70" s="78"/>
      <c r="G70" s="78"/>
      <c r="H70" s="78"/>
    </row>
    <row r="71" spans="1:8">
      <c r="A71" s="31"/>
      <c r="B71" s="17" t="s">
        <v>446</v>
      </c>
      <c r="C71" s="74">
        <f>'Plan rash.po glavama'!$L$547</f>
        <v>5042977.96</v>
      </c>
      <c r="D71" s="78"/>
      <c r="E71" s="78"/>
      <c r="F71" s="78"/>
      <c r="G71" s="78"/>
      <c r="H71" s="78"/>
    </row>
    <row r="72" spans="1:8">
      <c r="A72" s="31"/>
      <c r="B72" s="17" t="s">
        <v>447</v>
      </c>
      <c r="C72" s="72">
        <f>'Plan rash.po glavama'!$I$288</f>
        <v>10000</v>
      </c>
      <c r="D72" s="78"/>
      <c r="E72" s="78"/>
      <c r="F72" s="78"/>
      <c r="G72" s="78"/>
      <c r="H72" s="78"/>
    </row>
    <row r="73" spans="1:8" ht="24">
      <c r="A73" s="31"/>
      <c r="B73" s="17" t="s">
        <v>448</v>
      </c>
      <c r="C73" s="74">
        <f>'Plan rash.po glavama'!$L$339</f>
        <v>2000000</v>
      </c>
      <c r="D73" s="78"/>
      <c r="E73" s="78"/>
      <c r="F73" s="78"/>
      <c r="G73" s="78"/>
      <c r="H73" s="78"/>
    </row>
    <row r="74" spans="1:8">
      <c r="A74" s="31"/>
      <c r="B74" s="17" t="s">
        <v>450</v>
      </c>
      <c r="C74" s="74">
        <f>'Plan rash.po glavama'!$L$304</f>
        <v>2000000</v>
      </c>
      <c r="D74" s="78"/>
      <c r="E74" s="78"/>
      <c r="F74" s="78"/>
      <c r="G74" s="78"/>
      <c r="H74" s="78"/>
    </row>
    <row r="75" spans="1:8">
      <c r="A75" s="31"/>
      <c r="B75" s="17" t="s">
        <v>512</v>
      </c>
      <c r="C75" s="74">
        <f>'Plan rash.po glavama'!$L$323</f>
        <v>700000</v>
      </c>
      <c r="D75" s="78"/>
      <c r="E75" s="78"/>
      <c r="F75" s="78"/>
      <c r="G75" s="78"/>
      <c r="H75" s="78"/>
    </row>
    <row r="76" spans="1:8">
      <c r="A76" s="77" t="s">
        <v>464</v>
      </c>
      <c r="B76" s="19"/>
      <c r="C76" s="75">
        <f>SUM(C69:C75)</f>
        <v>14449977.960000001</v>
      </c>
      <c r="D76" s="78"/>
      <c r="E76" s="78"/>
      <c r="F76" s="78"/>
      <c r="G76" s="78"/>
      <c r="H76" s="78"/>
    </row>
    <row r="77" spans="1:8">
      <c r="A77" s="17">
        <v>424000</v>
      </c>
      <c r="B77" s="17" t="s">
        <v>445</v>
      </c>
      <c r="C77" s="74">
        <f>'Plan rash.po glavama'!$L$496</f>
        <v>400000</v>
      </c>
      <c r="D77" s="78"/>
      <c r="E77" s="78"/>
      <c r="F77" s="78"/>
      <c r="G77" s="78"/>
      <c r="H77" s="78"/>
    </row>
    <row r="78" spans="1:8">
      <c r="A78" s="31"/>
      <c r="B78" s="17" t="s">
        <v>514</v>
      </c>
      <c r="C78" s="74">
        <f>'Plan rash.po glavama'!$L$518</f>
        <v>1241000</v>
      </c>
      <c r="D78" s="78"/>
      <c r="E78" s="78"/>
      <c r="F78" s="78"/>
      <c r="G78" s="78"/>
      <c r="H78" s="78"/>
    </row>
    <row r="79" spans="1:8">
      <c r="A79" s="31"/>
      <c r="B79" s="17" t="s">
        <v>446</v>
      </c>
      <c r="C79" s="74">
        <f>'Plan rash.po glavama'!$L$548</f>
        <v>700000</v>
      </c>
      <c r="D79" s="78"/>
      <c r="E79" s="78"/>
      <c r="F79" s="78"/>
      <c r="G79" s="78"/>
      <c r="H79" s="78"/>
    </row>
    <row r="80" spans="1:8">
      <c r="A80" s="31"/>
      <c r="B80" s="17" t="s">
        <v>447</v>
      </c>
      <c r="C80" s="72">
        <f>'Plan rash.po glavama'!$I$289+'Plan rash.po glavama'!J289+'Plan rash.po glavama'!K289</f>
        <v>20000</v>
      </c>
      <c r="D80" s="78"/>
      <c r="E80" s="78"/>
      <c r="F80" s="78"/>
      <c r="G80" s="78"/>
      <c r="H80" s="78"/>
    </row>
    <row r="81" spans="1:8" ht="24">
      <c r="A81" s="31"/>
      <c r="B81" s="17" t="s">
        <v>448</v>
      </c>
      <c r="C81" s="74">
        <f>'Plan rash.po glavama'!$L$340</f>
        <v>800000</v>
      </c>
      <c r="D81" s="78"/>
      <c r="E81" s="78"/>
      <c r="F81" s="78"/>
      <c r="G81" s="78"/>
      <c r="H81" s="78"/>
    </row>
    <row r="82" spans="1:8">
      <c r="A82" s="31"/>
      <c r="B82" s="17" t="s">
        <v>450</v>
      </c>
      <c r="C82" s="74">
        <f>'Plan rash.po glavama'!$L$305</f>
        <v>0</v>
      </c>
      <c r="D82" s="78"/>
      <c r="E82" s="78"/>
      <c r="F82" s="78"/>
      <c r="G82" s="78"/>
      <c r="H82" s="78"/>
    </row>
    <row r="83" spans="1:8">
      <c r="A83" s="31"/>
      <c r="B83" s="17" t="s">
        <v>512</v>
      </c>
      <c r="C83" s="74">
        <v>0</v>
      </c>
      <c r="D83" s="78"/>
      <c r="E83" s="78"/>
      <c r="F83" s="78"/>
      <c r="G83" s="78"/>
      <c r="H83" s="78"/>
    </row>
    <row r="84" spans="1:8">
      <c r="A84" s="77" t="s">
        <v>465</v>
      </c>
      <c r="B84" s="19"/>
      <c r="C84" s="75">
        <f>SUM(C77:C83)</f>
        <v>3161000</v>
      </c>
      <c r="D84" s="78"/>
      <c r="E84" s="78"/>
      <c r="F84" s="78"/>
      <c r="G84" s="78"/>
      <c r="H84" s="78"/>
    </row>
    <row r="85" spans="1:8">
      <c r="A85" s="17">
        <v>425000</v>
      </c>
      <c r="B85" s="17" t="s">
        <v>445</v>
      </c>
      <c r="C85" s="74">
        <f>'Plan rash.po glavama'!$L$497</f>
        <v>180000</v>
      </c>
      <c r="D85" s="78"/>
      <c r="E85" s="224" t="e">
        <f>'Plan rash.po glavama'!#REF!</f>
        <v>#REF!</v>
      </c>
      <c r="F85" s="78"/>
      <c r="G85" s="78"/>
      <c r="H85" s="78"/>
    </row>
    <row r="86" spans="1:8">
      <c r="A86" s="31"/>
      <c r="B86" s="17" t="s">
        <v>514</v>
      </c>
      <c r="C86" s="74">
        <f>'Plan rash.po glavama'!$L$519</f>
        <v>210000</v>
      </c>
      <c r="D86" s="78"/>
      <c r="E86" s="224" t="e">
        <f>'Plan rash.po glavama'!#REF!</f>
        <v>#REF!</v>
      </c>
      <c r="F86" s="78"/>
      <c r="G86" s="78"/>
      <c r="H86" s="78"/>
    </row>
    <row r="87" spans="1:8">
      <c r="A87" s="31"/>
      <c r="B87" s="17" t="s">
        <v>446</v>
      </c>
      <c r="C87" s="74">
        <f>'Plan rash.po glavama'!$L$549</f>
        <v>1100000</v>
      </c>
      <c r="D87" s="78"/>
      <c r="E87" s="224" t="e">
        <f>'Plan rash.po glavama'!#REF!</f>
        <v>#REF!</v>
      </c>
      <c r="F87" s="78"/>
      <c r="G87" s="78"/>
      <c r="H87" s="78"/>
    </row>
    <row r="88" spans="1:8">
      <c r="A88" s="31"/>
      <c r="B88" s="17" t="s">
        <v>447</v>
      </c>
      <c r="C88" s="72">
        <f>'Plan rash.po glavama'!$I$290+'Plan rash.po glavama'!J290+'Plan rash.po glavama'!K290</f>
        <v>40000</v>
      </c>
      <c r="D88" s="78"/>
      <c r="E88" s="224" t="e">
        <f>SUM(E85:E87)</f>
        <v>#REF!</v>
      </c>
      <c r="F88" s="78"/>
      <c r="G88" s="78"/>
      <c r="H88" s="78"/>
    </row>
    <row r="89" spans="1:8" ht="24">
      <c r="A89" s="31"/>
      <c r="B89" s="17" t="s">
        <v>448</v>
      </c>
      <c r="C89" s="74" t="e">
        <f>$E$94</f>
        <v>#REF!</v>
      </c>
      <c r="D89" s="78"/>
      <c r="E89" s="78"/>
      <c r="F89" s="78"/>
      <c r="G89" s="78"/>
      <c r="H89" s="78"/>
    </row>
    <row r="90" spans="1:8">
      <c r="A90" s="31"/>
      <c r="B90" s="17" t="s">
        <v>450</v>
      </c>
      <c r="C90" s="74"/>
      <c r="D90" s="78"/>
      <c r="E90" s="224">
        <f>'Plan rash.po glavama'!$L$341</f>
        <v>400000</v>
      </c>
      <c r="F90" s="78"/>
      <c r="G90" s="78"/>
      <c r="H90" s="78"/>
    </row>
    <row r="91" spans="1:8">
      <c r="A91" s="31"/>
      <c r="B91" s="17" t="s">
        <v>512</v>
      </c>
      <c r="C91" s="74"/>
      <c r="D91" s="78"/>
      <c r="E91" s="224" t="e">
        <f>'Plan rash.po glavama'!#REF!</f>
        <v>#REF!</v>
      </c>
      <c r="F91" s="78"/>
      <c r="G91" s="78"/>
      <c r="H91" s="78"/>
    </row>
    <row r="92" spans="1:8">
      <c r="A92" s="77" t="s">
        <v>466</v>
      </c>
      <c r="B92" s="19"/>
      <c r="C92" s="75" t="e">
        <f>SUM(C85:C91)</f>
        <v>#REF!</v>
      </c>
      <c r="D92" s="224"/>
      <c r="E92" s="224" t="e">
        <f>'Plan rash.po glavama'!#REF!</f>
        <v>#REF!</v>
      </c>
      <c r="F92" s="224"/>
      <c r="G92" s="224"/>
      <c r="H92" s="78"/>
    </row>
    <row r="93" spans="1:8">
      <c r="A93" s="17">
        <v>426000</v>
      </c>
      <c r="B93" s="17" t="s">
        <v>445</v>
      </c>
      <c r="C93" s="74">
        <f>'Plan rash.po glavama'!$L$498</f>
        <v>350000</v>
      </c>
      <c r="D93" s="78"/>
      <c r="E93" s="224">
        <f>'Plan rash.po glavama'!$L$430</f>
        <v>2617689.7800000003</v>
      </c>
      <c r="F93" s="78"/>
      <c r="G93" s="78"/>
      <c r="H93" s="78"/>
    </row>
    <row r="94" spans="1:8">
      <c r="A94" s="31"/>
      <c r="B94" s="17" t="s">
        <v>514</v>
      </c>
      <c r="C94" s="74">
        <f>'Plan rash.po glavama'!$L$520</f>
        <v>372000</v>
      </c>
      <c r="D94" s="78"/>
      <c r="E94" s="224" t="e">
        <f>SUM(E90:E93)</f>
        <v>#REF!</v>
      </c>
      <c r="F94" s="78"/>
      <c r="G94" s="78"/>
      <c r="H94" s="78"/>
    </row>
    <row r="95" spans="1:8">
      <c r="A95" s="31"/>
      <c r="B95" s="17" t="s">
        <v>446</v>
      </c>
      <c r="C95" s="74">
        <f>'Plan rash.po glavama'!$L$550</f>
        <v>10610272</v>
      </c>
      <c r="D95" s="78"/>
      <c r="E95" s="78"/>
      <c r="F95" s="78"/>
      <c r="G95" s="78"/>
      <c r="H95" s="78"/>
    </row>
    <row r="96" spans="1:8">
      <c r="A96" s="31"/>
      <c r="B96" s="17" t="s">
        <v>447</v>
      </c>
      <c r="C96" s="72">
        <f>'Plan rash.po glavama'!$I$291</f>
        <v>170000</v>
      </c>
      <c r="D96" s="78"/>
      <c r="E96" s="78"/>
      <c r="F96" s="78"/>
      <c r="G96" s="78"/>
      <c r="H96" s="78"/>
    </row>
    <row r="97" spans="1:8" ht="24">
      <c r="A97" s="31"/>
      <c r="B97" s="17" t="s">
        <v>448</v>
      </c>
      <c r="C97" s="74" t="e">
        <f>$E$108</f>
        <v>#REF!</v>
      </c>
      <c r="D97" s="78"/>
      <c r="E97" s="78"/>
      <c r="F97" s="78"/>
      <c r="G97" s="78"/>
      <c r="H97" s="78"/>
    </row>
    <row r="98" spans="1:8">
      <c r="A98" s="31"/>
      <c r="B98" s="17" t="s">
        <v>449</v>
      </c>
      <c r="C98" s="74">
        <v>0</v>
      </c>
      <c r="D98" s="78"/>
      <c r="E98" s="78"/>
      <c r="F98" s="78"/>
      <c r="G98" s="78"/>
      <c r="H98" s="78"/>
    </row>
    <row r="99" spans="1:8">
      <c r="A99" s="31"/>
      <c r="B99" s="17" t="s">
        <v>450</v>
      </c>
      <c r="C99" s="74">
        <f>'Plan rash.po glavama'!$L$307</f>
        <v>0</v>
      </c>
      <c r="D99" s="78"/>
      <c r="E99" s="78"/>
      <c r="F99" s="78"/>
      <c r="G99" s="78"/>
      <c r="H99" s="78"/>
    </row>
    <row r="100" spans="1:8">
      <c r="A100" s="31"/>
      <c r="B100" s="17" t="s">
        <v>512</v>
      </c>
      <c r="C100" s="74">
        <v>0</v>
      </c>
      <c r="D100" s="78"/>
      <c r="E100" s="78"/>
      <c r="F100" s="78"/>
      <c r="G100" s="78"/>
      <c r="H100" s="78"/>
    </row>
    <row r="101" spans="1:8">
      <c r="A101" s="77" t="s">
        <v>467</v>
      </c>
      <c r="B101" s="19"/>
      <c r="C101" s="75" t="e">
        <f>SUM(C93:C100)</f>
        <v>#REF!</v>
      </c>
      <c r="D101" s="78"/>
      <c r="E101" s="78"/>
      <c r="F101" s="78"/>
      <c r="G101" s="78"/>
      <c r="H101" s="78"/>
    </row>
    <row r="102" spans="1:8">
      <c r="A102" s="17">
        <v>472000</v>
      </c>
      <c r="B102" s="17" t="s">
        <v>445</v>
      </c>
      <c r="C102" s="74">
        <v>0</v>
      </c>
      <c r="D102" s="78"/>
      <c r="E102" s="78"/>
      <c r="F102" s="78"/>
      <c r="G102" s="78"/>
      <c r="H102" s="78"/>
    </row>
    <row r="103" spans="1:8">
      <c r="A103" s="31"/>
      <c r="B103" s="17" t="s">
        <v>514</v>
      </c>
      <c r="C103" s="74">
        <v>0</v>
      </c>
      <c r="D103" s="78"/>
      <c r="E103" s="78"/>
      <c r="F103" s="78"/>
      <c r="G103" s="78"/>
      <c r="H103" s="78"/>
    </row>
    <row r="104" spans="1:8">
      <c r="A104" s="31"/>
      <c r="B104" s="17" t="s">
        <v>446</v>
      </c>
      <c r="C104" s="74">
        <v>0</v>
      </c>
      <c r="D104" s="78"/>
      <c r="E104" s="78"/>
      <c r="F104" s="78"/>
      <c r="G104" s="78"/>
      <c r="H104" s="78"/>
    </row>
    <row r="105" spans="1:8">
      <c r="A105" s="31"/>
      <c r="B105" s="17" t="s">
        <v>447</v>
      </c>
      <c r="C105" s="74">
        <v>0</v>
      </c>
      <c r="D105" s="78"/>
      <c r="E105" s="224" t="e">
        <f>'Plan rash.po glavama'!#REF!</f>
        <v>#REF!</v>
      </c>
      <c r="F105" s="78"/>
      <c r="G105" s="78"/>
      <c r="H105" s="78"/>
    </row>
    <row r="106" spans="1:8" ht="24">
      <c r="A106" s="31"/>
      <c r="B106" s="17" t="s">
        <v>448</v>
      </c>
      <c r="C106" s="74">
        <v>0</v>
      </c>
      <c r="D106" s="16"/>
      <c r="E106" s="224" t="e">
        <f>'Plan rash.po glavama'!#REF!</f>
        <v>#REF!</v>
      </c>
      <c r="F106" s="78"/>
      <c r="G106" s="78"/>
      <c r="H106" s="78"/>
    </row>
    <row r="107" spans="1:8">
      <c r="A107" s="31"/>
      <c r="B107" s="17" t="s">
        <v>450</v>
      </c>
      <c r="C107" s="74">
        <v>0</v>
      </c>
      <c r="D107" s="16"/>
      <c r="E107" s="224">
        <f>'Plan rash.po glavama'!$L$342</f>
        <v>300000</v>
      </c>
      <c r="F107" s="78"/>
      <c r="G107" s="78"/>
      <c r="H107" s="78"/>
    </row>
    <row r="108" spans="1:8">
      <c r="A108" s="31"/>
      <c r="B108" s="17" t="s">
        <v>512</v>
      </c>
      <c r="C108" s="74">
        <v>0</v>
      </c>
      <c r="D108" s="16"/>
      <c r="E108" s="224" t="e">
        <f>SUM(E105:E107)</f>
        <v>#REF!</v>
      </c>
      <c r="F108" s="78"/>
      <c r="G108" s="78"/>
      <c r="H108" s="78"/>
    </row>
    <row r="109" spans="1:8">
      <c r="A109" s="77" t="s">
        <v>468</v>
      </c>
      <c r="B109" s="19"/>
      <c r="C109" s="75">
        <f>SUM(C102:C108)</f>
        <v>0</v>
      </c>
      <c r="D109" s="16"/>
      <c r="E109" s="78"/>
      <c r="F109" s="78"/>
      <c r="G109" s="78"/>
      <c r="H109" s="78"/>
    </row>
    <row r="110" spans="1:8">
      <c r="A110" s="31">
        <v>441000</v>
      </c>
      <c r="B110" s="17" t="s">
        <v>445</v>
      </c>
      <c r="C110" s="74">
        <v>0</v>
      </c>
      <c r="D110" s="16"/>
      <c r="E110" s="78"/>
      <c r="F110" s="78"/>
      <c r="G110" s="78"/>
      <c r="H110" s="78"/>
    </row>
    <row r="111" spans="1:8">
      <c r="A111" s="77"/>
      <c r="B111" s="17" t="s">
        <v>514</v>
      </c>
      <c r="C111" s="74">
        <v>0</v>
      </c>
      <c r="D111" s="16"/>
      <c r="E111" s="78"/>
      <c r="F111" s="78"/>
      <c r="G111" s="78"/>
      <c r="H111" s="78"/>
    </row>
    <row r="112" spans="1:8">
      <c r="A112" s="77"/>
      <c r="B112" s="17" t="s">
        <v>446</v>
      </c>
      <c r="C112" s="74">
        <v>0</v>
      </c>
      <c r="D112" s="16"/>
      <c r="E112" s="78"/>
      <c r="F112" s="78"/>
      <c r="G112" s="78"/>
      <c r="H112" s="78"/>
    </row>
    <row r="113" spans="1:8">
      <c r="A113" s="77"/>
      <c r="B113" s="17" t="s">
        <v>447</v>
      </c>
      <c r="C113" s="74">
        <v>0</v>
      </c>
      <c r="D113" s="16"/>
      <c r="E113" s="78"/>
      <c r="F113" s="78"/>
      <c r="G113" s="78"/>
      <c r="H113" s="78"/>
    </row>
    <row r="114" spans="1:8" ht="24">
      <c r="A114" s="77"/>
      <c r="B114" s="17" t="s">
        <v>448</v>
      </c>
      <c r="C114" s="74">
        <f>'Plan rash.po glavama'!$L$343</f>
        <v>100000</v>
      </c>
      <c r="D114" s="16"/>
      <c r="E114" s="78"/>
      <c r="F114" s="78"/>
      <c r="G114" s="78"/>
      <c r="H114" s="78"/>
    </row>
    <row r="115" spans="1:8">
      <c r="A115" s="77"/>
      <c r="B115" s="17" t="s">
        <v>450</v>
      </c>
      <c r="C115" s="74"/>
      <c r="D115" s="16"/>
      <c r="E115" s="78"/>
      <c r="F115" s="78"/>
      <c r="G115" s="78"/>
      <c r="H115" s="78"/>
    </row>
    <row r="116" spans="1:8">
      <c r="A116" s="77"/>
      <c r="B116" s="17" t="s">
        <v>512</v>
      </c>
      <c r="C116" s="74"/>
      <c r="D116" s="16"/>
      <c r="E116" s="78"/>
      <c r="F116" s="78"/>
      <c r="G116" s="78"/>
      <c r="H116" s="78"/>
    </row>
    <row r="117" spans="1:8">
      <c r="A117" s="708" t="s">
        <v>513</v>
      </c>
      <c r="B117" s="709"/>
      <c r="C117" s="75">
        <f>SUM(C110:C116)</f>
        <v>100000</v>
      </c>
      <c r="D117" s="16"/>
      <c r="E117" s="224"/>
      <c r="F117" s="78"/>
      <c r="G117" s="78"/>
      <c r="H117" s="78"/>
    </row>
    <row r="118" spans="1:8">
      <c r="A118" s="17">
        <v>444000</v>
      </c>
      <c r="B118" s="17" t="s">
        <v>445</v>
      </c>
      <c r="C118" s="74">
        <f>'Plan rash.po glavama'!$L$499</f>
        <v>10000</v>
      </c>
      <c r="D118" s="16"/>
      <c r="E118" s="224"/>
      <c r="F118" s="78"/>
      <c r="G118" s="78"/>
      <c r="H118" s="78"/>
    </row>
    <row r="119" spans="1:8">
      <c r="A119" s="31"/>
      <c r="B119" s="17" t="s">
        <v>514</v>
      </c>
      <c r="C119" s="74">
        <v>0</v>
      </c>
      <c r="D119" s="16"/>
      <c r="E119" s="224"/>
      <c r="F119" s="78"/>
      <c r="G119" s="78"/>
      <c r="H119" s="78"/>
    </row>
    <row r="120" spans="1:8">
      <c r="A120" s="31"/>
      <c r="B120" s="17" t="s">
        <v>446</v>
      </c>
      <c r="C120" s="74">
        <f>'Plan rash.po glavama'!$L$551</f>
        <v>5000</v>
      </c>
      <c r="D120" s="16"/>
      <c r="E120" s="78"/>
      <c r="F120" s="78"/>
      <c r="G120" s="78"/>
      <c r="H120" s="78"/>
    </row>
    <row r="121" spans="1:8">
      <c r="A121" s="31"/>
      <c r="B121" s="17" t="s">
        <v>447</v>
      </c>
      <c r="C121" s="74">
        <v>0</v>
      </c>
      <c r="D121" s="16"/>
      <c r="E121" s="78"/>
      <c r="F121" s="78"/>
      <c r="G121" s="78"/>
      <c r="H121" s="78"/>
    </row>
    <row r="122" spans="1:8" ht="24">
      <c r="A122" s="31"/>
      <c r="B122" s="17" t="s">
        <v>448</v>
      </c>
      <c r="C122" s="74">
        <v>0</v>
      </c>
      <c r="D122" s="16"/>
      <c r="E122" s="78"/>
      <c r="F122" s="78"/>
      <c r="G122" s="78"/>
      <c r="H122" s="78"/>
    </row>
    <row r="123" spans="1:8">
      <c r="A123" s="31"/>
      <c r="B123" s="17" t="s">
        <v>450</v>
      </c>
      <c r="C123" s="74">
        <v>0</v>
      </c>
      <c r="D123" s="16"/>
      <c r="E123" s="78"/>
      <c r="F123" s="78"/>
      <c r="G123" s="78"/>
      <c r="H123" s="78"/>
    </row>
    <row r="124" spans="1:8">
      <c r="A124" s="31"/>
      <c r="B124" s="17" t="s">
        <v>512</v>
      </c>
      <c r="C124" s="74">
        <v>0</v>
      </c>
      <c r="D124" s="16"/>
      <c r="E124" s="78"/>
      <c r="F124" s="78"/>
      <c r="G124" s="78"/>
      <c r="H124" s="78"/>
    </row>
    <row r="125" spans="1:8">
      <c r="A125" s="77" t="s">
        <v>469</v>
      </c>
      <c r="B125" s="19"/>
      <c r="C125" s="75">
        <f>SUM(C118:C124)</f>
        <v>15000</v>
      </c>
      <c r="D125" s="16"/>
      <c r="E125" s="78"/>
      <c r="F125" s="78"/>
      <c r="G125" s="78"/>
      <c r="H125" s="78"/>
    </row>
    <row r="126" spans="1:8">
      <c r="A126" s="17">
        <v>465000</v>
      </c>
      <c r="B126" s="17" t="s">
        <v>445</v>
      </c>
      <c r="C126" s="74">
        <v>0</v>
      </c>
      <c r="D126" s="16"/>
      <c r="E126" s="78"/>
      <c r="F126" s="78"/>
      <c r="G126" s="78"/>
      <c r="H126" s="78"/>
    </row>
    <row r="127" spans="1:8">
      <c r="A127" s="17"/>
      <c r="B127" s="17" t="s">
        <v>514</v>
      </c>
      <c r="C127" s="74">
        <v>0</v>
      </c>
      <c r="D127" s="16"/>
      <c r="E127" s="78"/>
      <c r="F127" s="78"/>
      <c r="G127" s="78"/>
      <c r="H127" s="78"/>
    </row>
    <row r="128" spans="1:8">
      <c r="A128" s="31"/>
      <c r="B128" s="17" t="s">
        <v>446</v>
      </c>
      <c r="C128" s="74">
        <v>0</v>
      </c>
      <c r="D128" s="16"/>
      <c r="E128" s="78"/>
      <c r="F128" s="78"/>
      <c r="G128" s="78"/>
      <c r="H128" s="78"/>
    </row>
    <row r="129" spans="1:8">
      <c r="A129" s="31"/>
      <c r="B129" s="17" t="s">
        <v>447</v>
      </c>
      <c r="C129" s="74">
        <v>0</v>
      </c>
      <c r="D129" s="16"/>
      <c r="E129" s="78"/>
      <c r="F129" s="78"/>
      <c r="G129" s="78"/>
      <c r="H129" s="78"/>
    </row>
    <row r="130" spans="1:8" ht="24">
      <c r="A130" s="31"/>
      <c r="B130" s="17" t="s">
        <v>448</v>
      </c>
      <c r="C130" s="74">
        <f>'Plan rash.po glavama'!$L$344</f>
        <v>384400</v>
      </c>
      <c r="D130" s="16"/>
      <c r="E130" s="78"/>
      <c r="F130" s="78"/>
      <c r="G130" s="78"/>
      <c r="H130" s="78"/>
    </row>
    <row r="131" spans="1:8">
      <c r="A131" s="31"/>
      <c r="B131" s="17" t="s">
        <v>450</v>
      </c>
      <c r="C131" s="74">
        <v>0</v>
      </c>
      <c r="D131" s="16"/>
      <c r="E131" s="78"/>
      <c r="F131" s="78"/>
      <c r="G131" s="78"/>
      <c r="H131" s="78"/>
    </row>
    <row r="132" spans="1:8">
      <c r="A132" s="31"/>
      <c r="B132" s="17" t="s">
        <v>512</v>
      </c>
      <c r="C132" s="74">
        <v>0</v>
      </c>
      <c r="D132" s="16"/>
      <c r="E132" s="78"/>
      <c r="F132" s="78"/>
      <c r="G132" s="78"/>
      <c r="H132" s="78"/>
    </row>
    <row r="133" spans="1:8">
      <c r="A133" s="77" t="s">
        <v>470</v>
      </c>
      <c r="B133" s="19"/>
      <c r="C133" s="75">
        <f>SUM(C126:C132)</f>
        <v>384400</v>
      </c>
      <c r="D133" s="16"/>
      <c r="E133" s="78"/>
      <c r="F133" s="78"/>
      <c r="G133" s="78"/>
      <c r="H133" s="78"/>
    </row>
    <row r="134" spans="1:8">
      <c r="A134" s="17">
        <v>482000</v>
      </c>
      <c r="B134" s="17" t="s">
        <v>445</v>
      </c>
      <c r="C134" s="74">
        <f>'Plan rash.po glavama'!$L$500</f>
        <v>10000</v>
      </c>
      <c r="D134" s="16"/>
      <c r="E134" s="78"/>
      <c r="F134" s="78"/>
      <c r="G134" s="78"/>
      <c r="H134" s="78"/>
    </row>
    <row r="135" spans="1:8">
      <c r="A135" s="17"/>
      <c r="B135" s="17" t="s">
        <v>514</v>
      </c>
      <c r="C135" s="74">
        <f>'Plan rash.po glavama'!$L$521</f>
        <v>10000</v>
      </c>
      <c r="D135" s="16"/>
      <c r="E135" s="78"/>
      <c r="F135" s="78"/>
      <c r="G135" s="78"/>
      <c r="H135" s="78"/>
    </row>
    <row r="136" spans="1:8">
      <c r="A136" s="31"/>
      <c r="B136" s="17" t="s">
        <v>446</v>
      </c>
      <c r="C136" s="74">
        <f>'Plan rash.po glavama'!$L$552</f>
        <v>30000</v>
      </c>
      <c r="D136" s="16"/>
      <c r="E136" s="78"/>
      <c r="F136" s="78"/>
      <c r="G136" s="78"/>
      <c r="H136" s="78"/>
    </row>
    <row r="137" spans="1:8">
      <c r="A137" s="31"/>
      <c r="B137" s="17" t="s">
        <v>447</v>
      </c>
      <c r="C137" s="72">
        <f>'Plan rash.po glavama'!$I$292+'Plan rash.po glavama'!J292+'Plan rash.po glavama'!K292</f>
        <v>37000</v>
      </c>
      <c r="D137" s="16"/>
      <c r="E137" s="78"/>
      <c r="F137" s="78"/>
      <c r="G137" s="78"/>
      <c r="H137" s="78"/>
    </row>
    <row r="138" spans="1:8" ht="24">
      <c r="A138" s="31"/>
      <c r="B138" s="17" t="s">
        <v>448</v>
      </c>
      <c r="C138" s="74">
        <f>'Plan rash.po glavama'!$L$345</f>
        <v>900000</v>
      </c>
      <c r="D138" s="16"/>
      <c r="E138" s="78"/>
      <c r="F138" s="78"/>
      <c r="G138" s="78"/>
      <c r="H138" s="78"/>
    </row>
    <row r="139" spans="1:8">
      <c r="A139" s="31"/>
      <c r="B139" s="17" t="s">
        <v>450</v>
      </c>
      <c r="C139" s="74">
        <f>'Plan rash.po glavama'!$L$308</f>
        <v>15000</v>
      </c>
      <c r="D139" s="16"/>
      <c r="E139" s="78"/>
      <c r="F139" s="78"/>
      <c r="G139" s="78"/>
      <c r="H139" s="78"/>
    </row>
    <row r="140" spans="1:8">
      <c r="A140" s="31"/>
      <c r="B140" s="17" t="s">
        <v>512</v>
      </c>
      <c r="C140" s="74">
        <v>0</v>
      </c>
      <c r="D140" s="16"/>
      <c r="E140" s="78"/>
      <c r="F140" s="78"/>
      <c r="G140" s="78"/>
      <c r="H140" s="78"/>
    </row>
    <row r="141" spans="1:8">
      <c r="A141" s="77" t="s">
        <v>471</v>
      </c>
      <c r="B141" s="19"/>
      <c r="C141" s="75">
        <f>SUM(C134:C140)</f>
        <v>1002000</v>
      </c>
      <c r="D141" s="16"/>
      <c r="E141" s="78"/>
      <c r="F141" s="78"/>
      <c r="G141" s="78"/>
      <c r="H141" s="78"/>
    </row>
    <row r="142" spans="1:8">
      <c r="A142" s="17">
        <v>483000</v>
      </c>
      <c r="B142" s="17" t="s">
        <v>445</v>
      </c>
      <c r="C142" s="74">
        <v>0</v>
      </c>
      <c r="D142" s="16"/>
      <c r="E142" s="78"/>
      <c r="F142" s="78"/>
      <c r="G142" s="78"/>
      <c r="H142" s="78"/>
    </row>
    <row r="143" spans="1:8">
      <c r="A143" s="31"/>
      <c r="B143" s="17" t="s">
        <v>514</v>
      </c>
      <c r="C143" s="74">
        <v>0</v>
      </c>
      <c r="D143" s="16"/>
      <c r="E143" s="78"/>
      <c r="F143" s="78"/>
      <c r="G143" s="78"/>
      <c r="H143" s="78"/>
    </row>
    <row r="144" spans="1:8">
      <c r="A144" s="31"/>
      <c r="B144" s="17" t="s">
        <v>446</v>
      </c>
      <c r="C144" s="74">
        <v>0</v>
      </c>
      <c r="D144" s="16"/>
      <c r="E144" s="78"/>
      <c r="F144" s="78"/>
      <c r="G144" s="78"/>
      <c r="H144" s="78"/>
    </row>
    <row r="145" spans="1:8">
      <c r="A145" s="31"/>
      <c r="B145" s="17" t="s">
        <v>447</v>
      </c>
      <c r="C145" s="74">
        <v>0</v>
      </c>
      <c r="D145" s="16"/>
      <c r="E145" s="78"/>
      <c r="F145" s="78"/>
      <c r="G145" s="78"/>
      <c r="H145" s="78"/>
    </row>
    <row r="146" spans="1:8" ht="24">
      <c r="A146" s="31"/>
      <c r="B146" s="17" t="s">
        <v>448</v>
      </c>
      <c r="C146" s="74">
        <f>'Plan rash.po glavama'!$L$346</f>
        <v>1000000</v>
      </c>
      <c r="D146" s="16"/>
      <c r="E146" s="78"/>
      <c r="F146" s="78"/>
      <c r="G146" s="78"/>
      <c r="H146" s="78"/>
    </row>
    <row r="147" spans="1:8">
      <c r="A147" s="31"/>
      <c r="B147" s="17" t="s">
        <v>450</v>
      </c>
      <c r="C147" s="74">
        <v>0</v>
      </c>
      <c r="D147" s="16"/>
      <c r="E147" s="78"/>
      <c r="F147" s="78"/>
      <c r="G147" s="78"/>
      <c r="H147" s="78"/>
    </row>
    <row r="148" spans="1:8">
      <c r="A148" s="31"/>
      <c r="B148" s="17" t="s">
        <v>512</v>
      </c>
      <c r="C148" s="74">
        <v>0</v>
      </c>
      <c r="D148" s="16"/>
      <c r="E148" s="78"/>
      <c r="F148" s="78"/>
      <c r="G148" s="78"/>
      <c r="H148" s="78"/>
    </row>
    <row r="149" spans="1:8">
      <c r="A149" s="77" t="s">
        <v>472</v>
      </c>
      <c r="B149" s="19"/>
      <c r="C149" s="75">
        <f>SUM(C142:C148)</f>
        <v>1000000</v>
      </c>
      <c r="D149" s="16"/>
      <c r="E149" s="78"/>
      <c r="F149" s="78"/>
      <c r="G149" s="78"/>
      <c r="H149" s="78"/>
    </row>
    <row r="150" spans="1:8">
      <c r="A150" s="17">
        <v>484000</v>
      </c>
      <c r="B150" s="17" t="s">
        <v>445</v>
      </c>
      <c r="C150" s="74">
        <v>0</v>
      </c>
      <c r="D150" s="16"/>
      <c r="E150" s="78"/>
      <c r="F150" s="78"/>
      <c r="G150" s="78"/>
      <c r="H150" s="78"/>
    </row>
    <row r="151" spans="1:8">
      <c r="A151" s="31"/>
      <c r="B151" s="17" t="s">
        <v>514</v>
      </c>
      <c r="C151" s="74">
        <v>0</v>
      </c>
      <c r="D151" s="16"/>
      <c r="E151" s="78"/>
      <c r="F151" s="78"/>
      <c r="G151" s="78"/>
      <c r="H151" s="78"/>
    </row>
    <row r="152" spans="1:8">
      <c r="A152" s="31"/>
      <c r="B152" s="17" t="s">
        <v>446</v>
      </c>
      <c r="C152" s="74">
        <v>0</v>
      </c>
      <c r="D152" s="16"/>
      <c r="E152" s="78"/>
      <c r="F152" s="78"/>
      <c r="G152" s="78"/>
      <c r="H152" s="78"/>
    </row>
    <row r="153" spans="1:8">
      <c r="A153" s="31"/>
      <c r="B153" s="17" t="s">
        <v>447</v>
      </c>
      <c r="C153" s="74">
        <v>0</v>
      </c>
      <c r="D153" s="16"/>
      <c r="E153" s="78"/>
      <c r="F153" s="78"/>
      <c r="G153" s="78"/>
      <c r="H153" s="78"/>
    </row>
    <row r="154" spans="1:8" ht="24">
      <c r="A154" s="31"/>
      <c r="B154" s="17" t="s">
        <v>448</v>
      </c>
      <c r="C154" s="74">
        <f>'Plan rash.po glavama'!$L$347</f>
        <v>500000</v>
      </c>
      <c r="D154" s="16"/>
      <c r="E154" s="78"/>
      <c r="F154" s="78"/>
      <c r="G154" s="78"/>
      <c r="H154" s="78"/>
    </row>
    <row r="155" spans="1:8">
      <c r="A155" s="31"/>
      <c r="B155" s="17" t="s">
        <v>450</v>
      </c>
      <c r="C155" s="74">
        <v>0</v>
      </c>
      <c r="D155" s="16"/>
      <c r="E155" s="78"/>
      <c r="F155" s="78"/>
      <c r="G155" s="78"/>
      <c r="H155" s="78"/>
    </row>
    <row r="156" spans="1:8">
      <c r="A156" s="31"/>
      <c r="B156" s="17" t="s">
        <v>512</v>
      </c>
      <c r="C156" s="74">
        <v>0</v>
      </c>
      <c r="D156" s="16"/>
      <c r="E156" s="78"/>
      <c r="F156" s="78"/>
      <c r="G156" s="78"/>
      <c r="H156" s="78"/>
    </row>
    <row r="157" spans="1:8">
      <c r="A157" s="77" t="s">
        <v>473</v>
      </c>
      <c r="B157" s="19"/>
      <c r="C157" s="75">
        <f>SUM(C150:C156)</f>
        <v>500000</v>
      </c>
      <c r="D157" s="16"/>
      <c r="E157" s="78"/>
      <c r="F157" s="78"/>
      <c r="G157" s="78"/>
      <c r="H157" s="78"/>
    </row>
    <row r="158" spans="1:8">
      <c r="A158" s="17">
        <v>485000</v>
      </c>
      <c r="B158" s="17" t="s">
        <v>445</v>
      </c>
      <c r="C158" s="74">
        <f>'Plan rash.po glavama'!$L$501</f>
        <v>200000</v>
      </c>
      <c r="D158" s="16"/>
      <c r="E158" s="78"/>
      <c r="F158" s="78"/>
      <c r="G158" s="78"/>
      <c r="H158" s="78"/>
    </row>
    <row r="159" spans="1:8">
      <c r="A159" s="17"/>
      <c r="B159" s="17" t="s">
        <v>514</v>
      </c>
      <c r="C159" s="74">
        <v>0</v>
      </c>
      <c r="D159" s="16"/>
      <c r="E159" s="78"/>
      <c r="F159" s="78"/>
      <c r="G159" s="78"/>
      <c r="H159" s="78"/>
    </row>
    <row r="160" spans="1:8">
      <c r="A160" s="31"/>
      <c r="B160" s="17" t="s">
        <v>446</v>
      </c>
      <c r="C160" s="74">
        <v>0</v>
      </c>
      <c r="D160" s="16"/>
      <c r="E160" s="78"/>
      <c r="F160" s="78"/>
      <c r="G160" s="78"/>
      <c r="H160" s="78"/>
    </row>
    <row r="161" spans="1:8">
      <c r="A161" s="31"/>
      <c r="B161" s="17" t="s">
        <v>447</v>
      </c>
      <c r="C161" s="74">
        <v>0</v>
      </c>
      <c r="D161" s="16"/>
      <c r="E161" s="78"/>
      <c r="F161" s="78"/>
      <c r="G161" s="78"/>
      <c r="H161" s="78"/>
    </row>
    <row r="162" spans="1:8" ht="24">
      <c r="A162" s="31"/>
      <c r="B162" s="17" t="s">
        <v>448</v>
      </c>
      <c r="C162" s="74">
        <f>'Plan rash.po glavama'!$L$348</f>
        <v>100000</v>
      </c>
      <c r="D162" s="16"/>
      <c r="E162" s="78"/>
      <c r="F162" s="78"/>
      <c r="G162" s="78"/>
      <c r="H162" s="78"/>
    </row>
    <row r="163" spans="1:8">
      <c r="A163" s="31"/>
      <c r="B163" s="17" t="s">
        <v>450</v>
      </c>
      <c r="C163" s="74">
        <v>0</v>
      </c>
      <c r="D163" s="16"/>
      <c r="E163" s="78"/>
      <c r="F163" s="78"/>
      <c r="G163" s="78"/>
      <c r="H163" s="78"/>
    </row>
    <row r="164" spans="1:8">
      <c r="A164" s="31"/>
      <c r="B164" s="17" t="s">
        <v>512</v>
      </c>
      <c r="C164" s="74">
        <v>0</v>
      </c>
      <c r="D164" s="16"/>
      <c r="E164" s="78"/>
      <c r="F164" s="78"/>
      <c r="G164" s="78"/>
      <c r="H164" s="78"/>
    </row>
    <row r="165" spans="1:8">
      <c r="A165" s="77" t="s">
        <v>474</v>
      </c>
      <c r="B165" s="19"/>
      <c r="C165" s="75">
        <f>SUM(C158:C164)</f>
        <v>300000</v>
      </c>
      <c r="D165" s="16"/>
      <c r="E165" s="78"/>
      <c r="F165" s="78"/>
      <c r="G165" s="78"/>
      <c r="H165" s="78"/>
    </row>
    <row r="166" spans="1:8">
      <c r="A166" s="17">
        <v>511000</v>
      </c>
      <c r="B166" s="17" t="s">
        <v>445</v>
      </c>
      <c r="C166" s="74">
        <v>0</v>
      </c>
      <c r="D166" s="16"/>
      <c r="E166" s="78"/>
      <c r="F166" s="78"/>
      <c r="G166" s="78"/>
      <c r="H166" s="78"/>
    </row>
    <row r="167" spans="1:8">
      <c r="A167" s="31"/>
      <c r="B167" s="17" t="s">
        <v>514</v>
      </c>
      <c r="C167" s="74">
        <v>0</v>
      </c>
      <c r="D167" s="16"/>
      <c r="E167" s="78"/>
      <c r="F167" s="78"/>
      <c r="G167" s="78"/>
      <c r="H167" s="78"/>
    </row>
    <row r="168" spans="1:8">
      <c r="A168" s="31"/>
      <c r="B168" s="17" t="s">
        <v>446</v>
      </c>
      <c r="C168" s="74">
        <v>0</v>
      </c>
      <c r="D168" s="16"/>
      <c r="E168" s="78"/>
      <c r="F168" s="78"/>
      <c r="G168" s="78"/>
      <c r="H168" s="78"/>
    </row>
    <row r="169" spans="1:8">
      <c r="A169" s="31"/>
      <c r="B169" s="17" t="s">
        <v>447</v>
      </c>
      <c r="C169" s="72">
        <f>'Plan rash.po glavama'!$I$293+'Plan rash.po glavama'!J293+'Plan rash.po glavama'!K293</f>
        <v>0</v>
      </c>
      <c r="D169" s="16"/>
      <c r="E169" s="78"/>
      <c r="F169" s="78"/>
      <c r="G169" s="78"/>
      <c r="H169" s="78"/>
    </row>
    <row r="170" spans="1:8" ht="24">
      <c r="A170" s="31"/>
      <c r="B170" s="17" t="s">
        <v>448</v>
      </c>
      <c r="C170" s="74" t="e">
        <f>$F$196</f>
        <v>#REF!</v>
      </c>
      <c r="D170" s="16"/>
      <c r="E170" s="78"/>
      <c r="F170" s="78"/>
      <c r="G170" s="78"/>
      <c r="H170" s="78"/>
    </row>
    <row r="171" spans="1:8">
      <c r="A171" s="31"/>
      <c r="B171" s="17" t="s">
        <v>450</v>
      </c>
      <c r="C171" s="74">
        <v>0</v>
      </c>
      <c r="D171" s="16"/>
      <c r="E171" s="78"/>
      <c r="F171" s="78"/>
      <c r="G171" s="78"/>
      <c r="H171" s="78"/>
    </row>
    <row r="172" spans="1:8">
      <c r="A172" s="31"/>
      <c r="B172" s="17" t="s">
        <v>512</v>
      </c>
      <c r="C172" s="74">
        <f>'Plan rash.po glavama'!$L$324</f>
        <v>3300000</v>
      </c>
      <c r="D172" s="16"/>
      <c r="E172" s="78"/>
      <c r="F172" s="78"/>
      <c r="G172" s="78"/>
      <c r="H172" s="78"/>
    </row>
    <row r="173" spans="1:8">
      <c r="A173" s="77" t="s">
        <v>475</v>
      </c>
      <c r="B173" s="19"/>
      <c r="C173" s="75" t="e">
        <f>SUM(C166:C172)</f>
        <v>#REF!</v>
      </c>
      <c r="D173" s="16"/>
      <c r="E173" s="78"/>
      <c r="F173" s="78"/>
      <c r="G173" s="78"/>
      <c r="H173" s="78"/>
    </row>
    <row r="174" spans="1:8">
      <c r="A174" s="17">
        <v>512000</v>
      </c>
      <c r="B174" s="17" t="s">
        <v>445</v>
      </c>
      <c r="C174" s="74">
        <f>'Plan rash.po glavama'!$L$502</f>
        <v>72463.31</v>
      </c>
      <c r="D174" s="221"/>
      <c r="E174" s="224"/>
      <c r="F174" s="224"/>
      <c r="G174" s="78"/>
      <c r="H174" s="78"/>
    </row>
    <row r="175" spans="1:8">
      <c r="A175" s="31"/>
      <c r="B175" s="17" t="s">
        <v>514</v>
      </c>
      <c r="C175" s="74">
        <f>'Plan rash.po glavama'!$L$522</f>
        <v>367541.66000000003</v>
      </c>
      <c r="D175" s="16"/>
      <c r="E175" s="78"/>
      <c r="F175" s="78"/>
      <c r="G175" s="78"/>
      <c r="H175" s="78"/>
    </row>
    <row r="176" spans="1:8">
      <c r="A176" s="31"/>
      <c r="B176" s="17" t="s">
        <v>446</v>
      </c>
      <c r="C176" s="74">
        <f>'Plan rash.po glavama'!$L$554</f>
        <v>2150000</v>
      </c>
      <c r="D176" s="16"/>
      <c r="E176" s="78"/>
      <c r="F176" s="78"/>
      <c r="G176" s="78"/>
      <c r="H176" s="78"/>
    </row>
    <row r="177" spans="1:3">
      <c r="A177" s="31"/>
      <c r="B177" s="17" t="s">
        <v>447</v>
      </c>
      <c r="C177" s="72">
        <f>'Plan rash.po glavama'!$L$294</f>
        <v>8000</v>
      </c>
    </row>
    <row r="178" spans="1:3" ht="24">
      <c r="A178" s="31"/>
      <c r="B178" s="17" t="s">
        <v>448</v>
      </c>
      <c r="C178" s="74">
        <f>'Plan rash.po glavama'!$L$350</f>
        <v>100000</v>
      </c>
    </row>
    <row r="179" spans="1:3">
      <c r="A179" s="31"/>
      <c r="B179" s="17" t="s">
        <v>450</v>
      </c>
      <c r="C179" s="74">
        <f>'Plan rash.po glavama'!$L$309</f>
        <v>25000</v>
      </c>
    </row>
    <row r="180" spans="1:3">
      <c r="A180" s="31"/>
      <c r="B180" s="17" t="s">
        <v>512</v>
      </c>
      <c r="C180" s="74">
        <v>0</v>
      </c>
    </row>
    <row r="181" spans="1:3">
      <c r="A181" s="77" t="s">
        <v>476</v>
      </c>
      <c r="B181" s="19"/>
      <c r="C181" s="75">
        <f>SUM(C174:C180)</f>
        <v>2723004.97</v>
      </c>
    </row>
    <row r="182" spans="1:3">
      <c r="A182" s="17">
        <v>515000</v>
      </c>
      <c r="B182" s="17" t="s">
        <v>445</v>
      </c>
      <c r="C182" s="74">
        <f>'Plan rash.po glavama'!$L$503</f>
        <v>394000</v>
      </c>
    </row>
    <row r="183" spans="1:3">
      <c r="A183" s="31"/>
      <c r="B183" s="17" t="s">
        <v>514</v>
      </c>
      <c r="C183" s="74">
        <v>0</v>
      </c>
    </row>
    <row r="184" spans="1:3">
      <c r="A184" s="31"/>
      <c r="B184" s="17" t="s">
        <v>446</v>
      </c>
      <c r="C184" s="74">
        <v>0</v>
      </c>
    </row>
    <row r="185" spans="1:3">
      <c r="A185" s="31"/>
      <c r="B185" s="17" t="s">
        <v>447</v>
      </c>
      <c r="C185" s="74">
        <v>0</v>
      </c>
    </row>
    <row r="186" spans="1:3" ht="24">
      <c r="A186" s="31"/>
      <c r="B186" s="17" t="s">
        <v>448</v>
      </c>
      <c r="C186" s="74">
        <f>'Plan rash.po glavama'!$L$351</f>
        <v>360000</v>
      </c>
    </row>
    <row r="187" spans="1:3">
      <c r="A187" s="31"/>
      <c r="B187" s="17" t="s">
        <v>450</v>
      </c>
      <c r="C187" s="74">
        <v>0</v>
      </c>
    </row>
    <row r="188" spans="1:3">
      <c r="A188" s="31"/>
      <c r="B188" s="17" t="s">
        <v>512</v>
      </c>
      <c r="C188" s="74">
        <v>0</v>
      </c>
    </row>
    <row r="189" spans="1:3">
      <c r="A189" s="370"/>
      <c r="B189" s="370" t="s">
        <v>733</v>
      </c>
      <c r="C189" s="74">
        <v>0</v>
      </c>
    </row>
    <row r="190" spans="1:3">
      <c r="A190" s="77" t="s">
        <v>461</v>
      </c>
      <c r="B190" s="19"/>
      <c r="C190" s="75">
        <f>SUM(C182:C188)</f>
        <v>754000</v>
      </c>
    </row>
    <row r="191" spans="1:3">
      <c r="A191" s="17">
        <v>523000</v>
      </c>
      <c r="B191" s="17" t="s">
        <v>445</v>
      </c>
      <c r="C191" s="74">
        <v>0</v>
      </c>
    </row>
    <row r="192" spans="1:3">
      <c r="A192" s="17"/>
      <c r="B192" s="17" t="s">
        <v>514</v>
      </c>
      <c r="C192" s="74">
        <f>'Plan rash.po glavama'!$L$523</f>
        <v>300000</v>
      </c>
    </row>
    <row r="193" spans="1:6">
      <c r="A193" s="17"/>
      <c r="B193" s="17" t="s">
        <v>446</v>
      </c>
      <c r="C193" s="74">
        <v>0</v>
      </c>
      <c r="F193" s="71" t="e">
        <f>'Plan rash.po glavama'!#REF!</f>
        <v>#REF!</v>
      </c>
    </row>
    <row r="194" spans="1:6">
      <c r="A194" s="17"/>
      <c r="B194" s="17" t="s">
        <v>447</v>
      </c>
      <c r="C194" s="74">
        <v>0</v>
      </c>
      <c r="F194" s="71">
        <f>'Plan rash.po glavama'!$L$349</f>
        <v>0</v>
      </c>
    </row>
    <row r="195" spans="1:6" ht="24">
      <c r="A195" s="31"/>
      <c r="B195" s="17" t="s">
        <v>448</v>
      </c>
      <c r="C195" s="74">
        <v>0</v>
      </c>
      <c r="F195" s="71" t="e">
        <f>'Plan rash.po glavama'!#REF!</f>
        <v>#REF!</v>
      </c>
    </row>
    <row r="196" spans="1:6">
      <c r="A196" s="31"/>
      <c r="B196" s="17" t="s">
        <v>450</v>
      </c>
      <c r="C196" s="74">
        <v>0</v>
      </c>
      <c r="F196" s="71" t="e">
        <f>SUM(F193:F195)</f>
        <v>#REF!</v>
      </c>
    </row>
    <row r="197" spans="1:6">
      <c r="A197" s="31"/>
      <c r="B197" s="17" t="s">
        <v>512</v>
      </c>
      <c r="C197" s="74">
        <v>0</v>
      </c>
    </row>
    <row r="198" spans="1:6">
      <c r="A198" s="77" t="s">
        <v>463</v>
      </c>
      <c r="B198" s="19"/>
      <c r="C198" s="75">
        <f>SUM(C191:C197)</f>
        <v>300000</v>
      </c>
    </row>
    <row r="199" spans="1:6">
      <c r="A199" s="78"/>
      <c r="B199" s="43"/>
      <c r="C199" s="76"/>
    </row>
    <row r="200" spans="1:6">
      <c r="A200" s="78"/>
      <c r="B200" s="43"/>
    </row>
    <row r="201" spans="1:6">
      <c r="A201" s="78"/>
      <c r="B201" s="43"/>
    </row>
    <row r="202" spans="1:6">
      <c r="A202" s="78"/>
      <c r="B202" s="43"/>
    </row>
    <row r="203" spans="1:6">
      <c r="A203" s="78"/>
      <c r="B203" s="43"/>
    </row>
    <row r="204" spans="1:6">
      <c r="A204" s="78"/>
      <c r="B204" s="43"/>
    </row>
    <row r="205" spans="1:6">
      <c r="A205" s="78"/>
      <c r="B205" s="43"/>
    </row>
    <row r="206" spans="1:6">
      <c r="A206" s="78"/>
      <c r="B206" s="43"/>
    </row>
    <row r="207" spans="1:6">
      <c r="A207" s="78"/>
      <c r="B207" s="43"/>
    </row>
    <row r="208" spans="1:6">
      <c r="A208" s="78"/>
      <c r="B208" s="43"/>
    </row>
    <row r="209" spans="1:2">
      <c r="A209" s="78"/>
      <c r="B209" s="43"/>
    </row>
    <row r="210" spans="1:2">
      <c r="A210" s="78"/>
      <c r="B210" s="43"/>
    </row>
    <row r="211" spans="1:2">
      <c r="A211" s="78"/>
      <c r="B211" s="43"/>
    </row>
    <row r="212" spans="1:2">
      <c r="A212" s="78"/>
      <c r="B212" s="43"/>
    </row>
    <row r="213" spans="1:2">
      <c r="A213" s="78"/>
      <c r="B213" s="43"/>
    </row>
    <row r="214" spans="1:2">
      <c r="A214" s="78"/>
      <c r="B214" s="43"/>
    </row>
    <row r="215" spans="1:2">
      <c r="A215" s="78"/>
      <c r="B215" s="43"/>
    </row>
    <row r="216" spans="1:2">
      <c r="A216" s="78"/>
      <c r="B216" s="43"/>
    </row>
    <row r="217" spans="1:2">
      <c r="A217" s="78"/>
      <c r="B217" s="43"/>
    </row>
    <row r="218" spans="1:2">
      <c r="A218" s="78"/>
      <c r="B218" s="43"/>
    </row>
    <row r="219" spans="1:2">
      <c r="A219" s="78"/>
      <c r="B219" s="43"/>
    </row>
    <row r="220" spans="1:2">
      <c r="A220" s="78"/>
      <c r="B220" s="43"/>
    </row>
    <row r="221" spans="1:2">
      <c r="A221" s="78"/>
      <c r="B221" s="43"/>
    </row>
    <row r="222" spans="1:2">
      <c r="A222" s="78"/>
      <c r="B222" s="43"/>
    </row>
    <row r="223" spans="1:2">
      <c r="A223" s="78"/>
      <c r="B223" s="43"/>
    </row>
    <row r="224" spans="1:2">
      <c r="A224" s="78"/>
      <c r="B224" s="43"/>
    </row>
    <row r="225" spans="1:2">
      <c r="A225" s="78"/>
      <c r="B225" s="43"/>
    </row>
    <row r="226" spans="1:2">
      <c r="A226" s="78"/>
      <c r="B226" s="43"/>
    </row>
    <row r="227" spans="1:2">
      <c r="A227" s="78"/>
      <c r="B227" s="43"/>
    </row>
    <row r="228" spans="1:2">
      <c r="A228" s="78"/>
      <c r="B228" s="43"/>
    </row>
    <row r="229" spans="1:2">
      <c r="A229" s="78"/>
      <c r="B229" s="43"/>
    </row>
    <row r="230" spans="1:2">
      <c r="A230" s="78"/>
      <c r="B230" s="43"/>
    </row>
    <row r="231" spans="1:2">
      <c r="A231" s="78"/>
      <c r="B231" s="43"/>
    </row>
    <row r="232" spans="1:2">
      <c r="A232" s="78"/>
      <c r="B232" s="43"/>
    </row>
    <row r="233" spans="1:2">
      <c r="A233" s="78"/>
      <c r="B233" s="43"/>
    </row>
    <row r="234" spans="1:2">
      <c r="A234" s="78"/>
      <c r="B234" s="43"/>
    </row>
    <row r="235" spans="1:2">
      <c r="A235" s="78"/>
      <c r="B235" s="43"/>
    </row>
    <row r="236" spans="1:2">
      <c r="A236" s="78"/>
      <c r="B236" s="43"/>
    </row>
    <row r="237" spans="1:2">
      <c r="A237" s="78"/>
      <c r="B237" s="43"/>
    </row>
    <row r="238" spans="1:2">
      <c r="A238" s="78"/>
      <c r="B238" s="43"/>
    </row>
    <row r="239" spans="1:2">
      <c r="A239" s="78"/>
      <c r="B239" s="43"/>
    </row>
    <row r="240" spans="1:2">
      <c r="A240" s="78"/>
      <c r="B240" s="43"/>
    </row>
    <row r="241" spans="1:2">
      <c r="A241" s="78"/>
      <c r="B241" s="43"/>
    </row>
    <row r="242" spans="1:2">
      <c r="A242" s="78"/>
      <c r="B242" s="43"/>
    </row>
    <row r="243" spans="1:2">
      <c r="A243" s="78"/>
      <c r="B243" s="43"/>
    </row>
    <row r="244" spans="1:2">
      <c r="A244" s="78"/>
      <c r="B244" s="43"/>
    </row>
    <row r="245" spans="1:2">
      <c r="A245" s="78"/>
      <c r="B245" s="43"/>
    </row>
    <row r="246" spans="1:2">
      <c r="A246" s="78"/>
      <c r="B246" s="43"/>
    </row>
    <row r="247" spans="1:2">
      <c r="A247" s="78"/>
      <c r="B247" s="43"/>
    </row>
    <row r="248" spans="1:2">
      <c r="A248" s="78"/>
      <c r="B248" s="43"/>
    </row>
    <row r="249" spans="1:2">
      <c r="A249" s="78"/>
      <c r="B249" s="43"/>
    </row>
    <row r="250" spans="1:2">
      <c r="A250" s="78"/>
      <c r="B250" s="43"/>
    </row>
    <row r="251" spans="1:2">
      <c r="A251" s="78"/>
      <c r="B251" s="43"/>
    </row>
    <row r="252" spans="1:2">
      <c r="A252" s="78"/>
      <c r="B252" s="43"/>
    </row>
    <row r="253" spans="1:2">
      <c r="A253" s="78"/>
      <c r="B253" s="43"/>
    </row>
    <row r="254" spans="1:2">
      <c r="A254" s="78"/>
      <c r="B254" s="43"/>
    </row>
    <row r="255" spans="1:2">
      <c r="A255" s="78"/>
      <c r="B255" s="43"/>
    </row>
    <row r="256" spans="1:2">
      <c r="A256" s="78"/>
      <c r="B256" s="43"/>
    </row>
    <row r="257" spans="1:2">
      <c r="A257" s="78"/>
      <c r="B257" s="43"/>
    </row>
    <row r="258" spans="1:2">
      <c r="A258" s="78"/>
      <c r="B258" s="43"/>
    </row>
    <row r="259" spans="1:2">
      <c r="A259" s="78"/>
      <c r="B259" s="43"/>
    </row>
    <row r="260" spans="1:2">
      <c r="A260" s="78"/>
      <c r="B260" s="43"/>
    </row>
    <row r="261" spans="1:2">
      <c r="A261" s="78"/>
      <c r="B261" s="43"/>
    </row>
    <row r="262" spans="1:2">
      <c r="A262" s="78"/>
      <c r="B262" s="43"/>
    </row>
    <row r="263" spans="1:2">
      <c r="A263" s="78"/>
      <c r="B263" s="43"/>
    </row>
    <row r="264" spans="1:2">
      <c r="A264" s="78"/>
      <c r="B264" s="43"/>
    </row>
    <row r="265" spans="1:2">
      <c r="A265" s="78"/>
      <c r="B265" s="43"/>
    </row>
    <row r="266" spans="1:2">
      <c r="A266" s="78"/>
      <c r="B266" s="43"/>
    </row>
    <row r="267" spans="1:2">
      <c r="A267" s="78"/>
      <c r="B267" s="43"/>
    </row>
    <row r="268" spans="1:2">
      <c r="A268" s="78"/>
      <c r="B268" s="43"/>
    </row>
    <row r="269" spans="1:2">
      <c r="A269" s="78"/>
      <c r="B269" s="43"/>
    </row>
    <row r="270" spans="1:2">
      <c r="A270" s="78"/>
      <c r="B270" s="43"/>
    </row>
    <row r="271" spans="1:2">
      <c r="A271" s="78"/>
      <c r="B271" s="43"/>
    </row>
    <row r="272" spans="1:2">
      <c r="A272" s="78"/>
      <c r="B272" s="43"/>
    </row>
    <row r="273" spans="1:2">
      <c r="A273" s="78"/>
      <c r="B273" s="43"/>
    </row>
    <row r="274" spans="1:2">
      <c r="A274" s="78"/>
      <c r="B274" s="43"/>
    </row>
    <row r="275" spans="1:2">
      <c r="A275" s="78"/>
      <c r="B275" s="43"/>
    </row>
    <row r="276" spans="1:2">
      <c r="A276" s="78"/>
      <c r="B276" s="43"/>
    </row>
    <row r="277" spans="1:2">
      <c r="A277" s="78"/>
      <c r="B277" s="43"/>
    </row>
    <row r="278" spans="1:2">
      <c r="A278" s="78"/>
      <c r="B278" s="43"/>
    </row>
    <row r="279" spans="1:2">
      <c r="A279" s="78"/>
      <c r="B279" s="43"/>
    </row>
    <row r="280" spans="1:2">
      <c r="A280" s="78"/>
      <c r="B280" s="43"/>
    </row>
    <row r="281" spans="1:2">
      <c r="A281" s="78"/>
      <c r="B281" s="43"/>
    </row>
    <row r="282" spans="1:2">
      <c r="A282" s="78"/>
      <c r="B282" s="43"/>
    </row>
    <row r="283" spans="1:2">
      <c r="A283" s="78"/>
      <c r="B283" s="43"/>
    </row>
    <row r="284" spans="1:2">
      <c r="A284" s="78"/>
      <c r="B284" s="43"/>
    </row>
    <row r="285" spans="1:2">
      <c r="A285" s="78"/>
      <c r="B285" s="43"/>
    </row>
    <row r="286" spans="1:2">
      <c r="A286" s="78"/>
      <c r="B286" s="43"/>
    </row>
    <row r="287" spans="1:2">
      <c r="A287" s="78"/>
      <c r="B287" s="43"/>
    </row>
    <row r="288" spans="1:2">
      <c r="A288" s="78"/>
      <c r="B288" s="43"/>
    </row>
    <row r="289" spans="1:2">
      <c r="A289" s="78"/>
      <c r="B289" s="43"/>
    </row>
    <row r="290" spans="1:2">
      <c r="A290" s="78"/>
      <c r="B290" s="43"/>
    </row>
    <row r="291" spans="1:2">
      <c r="A291" s="78"/>
      <c r="B291" s="43"/>
    </row>
    <row r="292" spans="1:2">
      <c r="A292" s="78"/>
      <c r="B292" s="43"/>
    </row>
    <row r="293" spans="1:2">
      <c r="A293" s="78"/>
      <c r="B293" s="43"/>
    </row>
    <row r="294" spans="1:2">
      <c r="A294" s="78"/>
      <c r="B294" s="43"/>
    </row>
    <row r="295" spans="1:2">
      <c r="A295" s="78"/>
      <c r="B295" s="43"/>
    </row>
    <row r="296" spans="1:2">
      <c r="A296" s="78"/>
      <c r="B296" s="43"/>
    </row>
    <row r="297" spans="1:2">
      <c r="A297" s="78"/>
      <c r="B297" s="43"/>
    </row>
    <row r="298" spans="1:2">
      <c r="A298" s="78"/>
      <c r="B298" s="43"/>
    </row>
    <row r="299" spans="1:2">
      <c r="A299" s="78"/>
      <c r="B299" s="43"/>
    </row>
    <row r="300" spans="1:2">
      <c r="A300" s="78"/>
      <c r="B300" s="43"/>
    </row>
    <row r="301" spans="1:2">
      <c r="A301" s="78"/>
      <c r="B301" s="43"/>
    </row>
    <row r="302" spans="1:2">
      <c r="A302" s="78"/>
      <c r="B302" s="43"/>
    </row>
    <row r="303" spans="1:2">
      <c r="A303" s="78"/>
      <c r="B303" s="43"/>
    </row>
    <row r="304" spans="1:2">
      <c r="A304" s="78"/>
      <c r="B304" s="43"/>
    </row>
    <row r="305" spans="1:2">
      <c r="A305" s="78"/>
      <c r="B305" s="43"/>
    </row>
    <row r="306" spans="1:2">
      <c r="A306" s="78"/>
      <c r="B306" s="43"/>
    </row>
    <row r="307" spans="1:2">
      <c r="A307" s="78"/>
      <c r="B307" s="43"/>
    </row>
    <row r="308" spans="1:2">
      <c r="A308" s="78"/>
      <c r="B308" s="43"/>
    </row>
    <row r="309" spans="1:2">
      <c r="A309" s="78"/>
      <c r="B309" s="43"/>
    </row>
    <row r="310" spans="1:2">
      <c r="A310" s="78"/>
      <c r="B310" s="43"/>
    </row>
    <row r="311" spans="1:2">
      <c r="A311" s="78"/>
      <c r="B311" s="43"/>
    </row>
    <row r="312" spans="1:2">
      <c r="A312" s="78"/>
      <c r="B312" s="43"/>
    </row>
    <row r="313" spans="1:2">
      <c r="A313" s="78"/>
      <c r="B313" s="43"/>
    </row>
    <row r="314" spans="1:2">
      <c r="A314" s="78"/>
      <c r="B314" s="43"/>
    </row>
    <row r="315" spans="1:2">
      <c r="A315" s="78"/>
      <c r="B315" s="43"/>
    </row>
    <row r="316" spans="1:2">
      <c r="A316" s="78"/>
      <c r="B316" s="43"/>
    </row>
    <row r="317" spans="1:2">
      <c r="A317" s="78"/>
      <c r="B317" s="43"/>
    </row>
    <row r="318" spans="1:2">
      <c r="A318" s="78"/>
      <c r="B318" s="43"/>
    </row>
    <row r="319" spans="1:2">
      <c r="A319" s="78"/>
      <c r="B319" s="43"/>
    </row>
    <row r="320" spans="1:2">
      <c r="A320" s="78"/>
      <c r="B320" s="43"/>
    </row>
    <row r="321" spans="1:2">
      <c r="A321" s="78"/>
      <c r="B321" s="43"/>
    </row>
    <row r="322" spans="1:2">
      <c r="A322" s="78"/>
      <c r="B322" s="43"/>
    </row>
    <row r="323" spans="1:2">
      <c r="A323" s="78"/>
      <c r="B323" s="43"/>
    </row>
    <row r="324" spans="1:2">
      <c r="A324" s="78"/>
      <c r="B324" s="43"/>
    </row>
    <row r="325" spans="1:2">
      <c r="A325" s="78"/>
      <c r="B325" s="43"/>
    </row>
    <row r="326" spans="1:2">
      <c r="A326" s="78"/>
      <c r="B326" s="43"/>
    </row>
    <row r="327" spans="1:2">
      <c r="A327" s="78"/>
      <c r="B327" s="43"/>
    </row>
    <row r="328" spans="1:2">
      <c r="A328" s="78"/>
      <c r="B328" s="43"/>
    </row>
    <row r="329" spans="1:2">
      <c r="A329" s="78"/>
      <c r="B329" s="43"/>
    </row>
    <row r="330" spans="1:2">
      <c r="A330" s="78"/>
      <c r="B330" s="43"/>
    </row>
    <row r="331" spans="1:2">
      <c r="A331" s="78"/>
      <c r="B331" s="43"/>
    </row>
    <row r="332" spans="1:2">
      <c r="A332" s="78"/>
      <c r="B332" s="43"/>
    </row>
    <row r="333" spans="1:2">
      <c r="A333" s="78"/>
      <c r="B333" s="43"/>
    </row>
    <row r="334" spans="1:2">
      <c r="A334" s="78"/>
      <c r="B334" s="43"/>
    </row>
    <row r="335" spans="1:2">
      <c r="A335" s="78"/>
      <c r="B335" s="43"/>
    </row>
    <row r="336" spans="1:2">
      <c r="A336" s="78"/>
      <c r="B336" s="43"/>
    </row>
    <row r="337" spans="1:2">
      <c r="A337" s="78"/>
      <c r="B337" s="43"/>
    </row>
    <row r="338" spans="1:2">
      <c r="A338" s="78"/>
      <c r="B338" s="43"/>
    </row>
    <row r="339" spans="1:2">
      <c r="A339" s="78"/>
      <c r="B339" s="43"/>
    </row>
    <row r="340" spans="1:2">
      <c r="A340" s="78"/>
      <c r="B340" s="43"/>
    </row>
    <row r="341" spans="1:2">
      <c r="A341" s="78"/>
      <c r="B341" s="43"/>
    </row>
    <row r="342" spans="1:2">
      <c r="A342" s="78"/>
      <c r="B342" s="43"/>
    </row>
    <row r="343" spans="1:2">
      <c r="A343" s="78"/>
      <c r="B343" s="43"/>
    </row>
    <row r="344" spans="1:2">
      <c r="A344" s="78"/>
      <c r="B344" s="43"/>
    </row>
    <row r="345" spans="1:2">
      <c r="A345" s="78"/>
      <c r="B345" s="43"/>
    </row>
    <row r="346" spans="1:2">
      <c r="A346" s="78"/>
      <c r="B346" s="43"/>
    </row>
    <row r="347" spans="1:2">
      <c r="A347" s="78"/>
      <c r="B347" s="43"/>
    </row>
    <row r="348" spans="1:2">
      <c r="A348" s="78"/>
      <c r="B348" s="43"/>
    </row>
    <row r="349" spans="1:2">
      <c r="A349" s="78"/>
      <c r="B349" s="43"/>
    </row>
    <row r="350" spans="1:2">
      <c r="A350" s="78"/>
      <c r="B350" s="43"/>
    </row>
    <row r="351" spans="1:2">
      <c r="A351" s="78"/>
      <c r="B351" s="43"/>
    </row>
  </sheetData>
  <mergeCells count="10">
    <mergeCell ref="A1:C1"/>
    <mergeCell ref="A2:C2"/>
    <mergeCell ref="A12:B12"/>
    <mergeCell ref="A20:B20"/>
    <mergeCell ref="A28:B28"/>
    <mergeCell ref="A36:B36"/>
    <mergeCell ref="A117:B117"/>
    <mergeCell ref="A44:B44"/>
    <mergeCell ref="A52:B52"/>
    <mergeCell ref="A60:B60"/>
  </mergeCells>
  <phoneticPr fontId="14" type="noConversion"/>
  <pageMargins left="0.75" right="0.75" top="1" bottom="1" header="0.5" footer="0.5"/>
  <pageSetup orientation="portrait" horizontalDpi="300" verticalDpi="30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dimension ref="A1:I30"/>
  <sheetViews>
    <sheetView topLeftCell="A25" workbookViewId="0">
      <selection activeCell="A15" sqref="A15:E30"/>
    </sheetView>
  </sheetViews>
  <sheetFormatPr defaultRowHeight="12.75"/>
  <cols>
    <col min="1" max="1" width="8.5703125" style="81" customWidth="1"/>
    <col min="2" max="2" width="41" style="13" customWidth="1"/>
    <col min="3" max="3" width="21.85546875" style="13" customWidth="1"/>
    <col min="4" max="4" width="20" style="13" customWidth="1"/>
    <col min="5" max="5" width="15.5703125" style="13" customWidth="1"/>
    <col min="6" max="9" width="35.42578125" style="13" customWidth="1"/>
  </cols>
  <sheetData>
    <row r="1" spans="1:5">
      <c r="A1" s="422"/>
      <c r="B1" s="423" t="s">
        <v>494</v>
      </c>
      <c r="C1" s="423"/>
      <c r="D1" s="423"/>
      <c r="E1" s="423"/>
    </row>
    <row r="2" spans="1:5">
      <c r="A2" s="422"/>
      <c r="B2" s="423"/>
      <c r="C2" s="423"/>
      <c r="D2" s="423"/>
      <c r="E2" s="422" t="s">
        <v>495</v>
      </c>
    </row>
    <row r="3" spans="1:5" ht="25.5">
      <c r="A3" s="424" t="s">
        <v>436</v>
      </c>
      <c r="B3" s="424" t="s">
        <v>479</v>
      </c>
      <c r="C3" s="424" t="s">
        <v>480</v>
      </c>
      <c r="D3" s="424" t="s">
        <v>481</v>
      </c>
      <c r="E3" s="424" t="s">
        <v>482</v>
      </c>
    </row>
    <row r="4" spans="1:5">
      <c r="A4" s="425">
        <v>1</v>
      </c>
      <c r="B4" s="426">
        <v>2</v>
      </c>
      <c r="C4" s="426">
        <v>3</v>
      </c>
      <c r="D4" s="426">
        <v>4</v>
      </c>
      <c r="E4" s="426" t="s">
        <v>483</v>
      </c>
    </row>
    <row r="5" spans="1:5">
      <c r="A5" s="427">
        <v>1</v>
      </c>
      <c r="B5" s="428" t="s">
        <v>484</v>
      </c>
      <c r="C5" s="424"/>
      <c r="D5" s="424"/>
      <c r="E5" s="424"/>
    </row>
    <row r="6" spans="1:5">
      <c r="A6" s="427" t="s">
        <v>485</v>
      </c>
      <c r="B6" s="428" t="s">
        <v>486</v>
      </c>
      <c r="C6" s="424"/>
      <c r="D6" s="424">
        <v>9</v>
      </c>
      <c r="E6" s="424">
        <f>SUM(C6:D6)</f>
        <v>9</v>
      </c>
    </row>
    <row r="7" spans="1:5">
      <c r="A7" s="427" t="s">
        <v>487</v>
      </c>
      <c r="B7" s="428" t="s">
        <v>488</v>
      </c>
      <c r="C7" s="424">
        <v>70</v>
      </c>
      <c r="D7" s="424">
        <v>5</v>
      </c>
      <c r="E7" s="424">
        <f>SUM(C7:D7)</f>
        <v>75</v>
      </c>
    </row>
    <row r="8" spans="1:5" ht="28.5" customHeight="1">
      <c r="A8" s="427">
        <v>2</v>
      </c>
      <c r="B8" s="428" t="s">
        <v>489</v>
      </c>
      <c r="C8" s="424">
        <v>18</v>
      </c>
      <c r="D8" s="424">
        <v>4</v>
      </c>
      <c r="E8" s="424">
        <f>SUM(C8:D8)</f>
        <v>22</v>
      </c>
    </row>
    <row r="9" spans="1:5" ht="38.25">
      <c r="A9" s="427">
        <v>3</v>
      </c>
      <c r="B9" s="428" t="s">
        <v>490</v>
      </c>
      <c r="C9" s="424"/>
      <c r="D9" s="424"/>
      <c r="E9" s="424"/>
    </row>
    <row r="10" spans="1:5" ht="54">
      <c r="A10" s="427">
        <v>4</v>
      </c>
      <c r="B10" s="429" t="s">
        <v>491</v>
      </c>
      <c r="C10" s="424">
        <f>C7+C8+C9</f>
        <v>88</v>
      </c>
      <c r="D10" s="424">
        <f>D7+D8+D9</f>
        <v>9</v>
      </c>
      <c r="E10" s="424">
        <f>E7+E8+E9</f>
        <v>97</v>
      </c>
    </row>
    <row r="11" spans="1:5">
      <c r="A11" s="427">
        <v>5</v>
      </c>
      <c r="B11" s="428" t="s">
        <v>492</v>
      </c>
      <c r="C11" s="424">
        <v>61</v>
      </c>
      <c r="D11" s="424">
        <v>1</v>
      </c>
      <c r="E11" s="424">
        <f>SUM(C11:D11)</f>
        <v>62</v>
      </c>
    </row>
    <row r="12" spans="1:5" ht="27">
      <c r="A12" s="427">
        <v>6</v>
      </c>
      <c r="B12" s="429" t="s">
        <v>493</v>
      </c>
      <c r="C12" s="424">
        <f>C10+C11</f>
        <v>149</v>
      </c>
      <c r="D12" s="424">
        <f>D10+D11</f>
        <v>10</v>
      </c>
      <c r="E12" s="424">
        <f>E10+E11</f>
        <v>159</v>
      </c>
    </row>
    <row r="15" spans="1:5" ht="15.75">
      <c r="B15" s="712" t="s">
        <v>631</v>
      </c>
      <c r="C15" s="712"/>
      <c r="D15" s="712"/>
    </row>
    <row r="17" spans="1:5" ht="30">
      <c r="A17" s="267" t="s">
        <v>623</v>
      </c>
      <c r="B17" s="268" t="s">
        <v>479</v>
      </c>
      <c r="C17" s="267" t="s">
        <v>480</v>
      </c>
      <c r="D17" s="267" t="s">
        <v>481</v>
      </c>
      <c r="E17" s="267" t="s">
        <v>482</v>
      </c>
    </row>
    <row r="18" spans="1:5" ht="15">
      <c r="A18" s="269">
        <v>1</v>
      </c>
      <c r="B18" s="270">
        <v>2</v>
      </c>
      <c r="C18" s="270">
        <v>3</v>
      </c>
      <c r="D18" s="270">
        <v>4</v>
      </c>
      <c r="E18" s="270" t="s">
        <v>483</v>
      </c>
    </row>
    <row r="19" spans="1:5" ht="15">
      <c r="A19" s="271">
        <v>1</v>
      </c>
      <c r="B19" s="272" t="s">
        <v>484</v>
      </c>
      <c r="C19" s="273">
        <f>SUM(C20:C22)</f>
        <v>69</v>
      </c>
      <c r="D19" s="273">
        <f>SUM(D20:D22)</f>
        <v>14</v>
      </c>
      <c r="E19" s="273">
        <f>SUM(E20:E22)</f>
        <v>83</v>
      </c>
    </row>
    <row r="20" spans="1:5" ht="15">
      <c r="A20" s="271"/>
      <c r="B20" s="272" t="s">
        <v>624</v>
      </c>
      <c r="C20" s="273"/>
      <c r="D20" s="273">
        <v>8</v>
      </c>
      <c r="E20" s="273">
        <f>SUM(C20:D20)</f>
        <v>8</v>
      </c>
    </row>
    <row r="21" spans="1:5" ht="15">
      <c r="A21" s="271"/>
      <c r="B21" s="272" t="s">
        <v>625</v>
      </c>
      <c r="C21" s="273">
        <v>2</v>
      </c>
      <c r="D21" s="273"/>
      <c r="E21" s="273">
        <f>SUM(C21:D21)</f>
        <v>2</v>
      </c>
    </row>
    <row r="22" spans="1:5" ht="15">
      <c r="A22" s="271"/>
      <c r="B22" s="272" t="s">
        <v>626</v>
      </c>
      <c r="C22" s="273">
        <v>67</v>
      </c>
      <c r="D22" s="273">
        <v>6</v>
      </c>
      <c r="E22" s="273">
        <f>SUM(C22:D22)</f>
        <v>73</v>
      </c>
    </row>
    <row r="23" spans="1:5" ht="15">
      <c r="A23" s="271">
        <v>2</v>
      </c>
      <c r="B23" s="274" t="s">
        <v>627</v>
      </c>
      <c r="C23" s="273">
        <v>19</v>
      </c>
      <c r="D23" s="273">
        <v>2</v>
      </c>
      <c r="E23" s="273">
        <f>SUM(C23:D23)</f>
        <v>21</v>
      </c>
    </row>
    <row r="24" spans="1:5" ht="60">
      <c r="A24" s="271">
        <v>3</v>
      </c>
      <c r="B24" s="275" t="s">
        <v>630</v>
      </c>
      <c r="C24" s="273"/>
      <c r="D24" s="273">
        <v>1</v>
      </c>
      <c r="E24" s="273">
        <f>SUM(C24:D24)</f>
        <v>1</v>
      </c>
    </row>
    <row r="25" spans="1:5" ht="15">
      <c r="A25" s="271">
        <v>4</v>
      </c>
      <c r="B25" s="275" t="s">
        <v>447</v>
      </c>
      <c r="C25" s="273"/>
      <c r="D25" s="273"/>
      <c r="E25" s="273"/>
    </row>
    <row r="26" spans="1:5" ht="30">
      <c r="A26" s="271">
        <v>5</v>
      </c>
      <c r="B26" s="276" t="s">
        <v>628</v>
      </c>
      <c r="C26" s="273"/>
      <c r="D26" s="273"/>
      <c r="E26" s="273"/>
    </row>
    <row r="27" spans="1:5" ht="60">
      <c r="A27" s="271">
        <v>6</v>
      </c>
      <c r="B27" s="277" t="s">
        <v>629</v>
      </c>
      <c r="C27" s="273">
        <f>SUM(C22+C23)</f>
        <v>86</v>
      </c>
      <c r="D27" s="273">
        <f>SUM(D22:D26)</f>
        <v>9</v>
      </c>
      <c r="E27" s="273">
        <f>SUM(E22+E23+E24)</f>
        <v>95</v>
      </c>
    </row>
    <row r="28" spans="1:5" ht="15">
      <c r="A28" s="271">
        <v>7</v>
      </c>
      <c r="B28" s="278" t="s">
        <v>492</v>
      </c>
      <c r="C28" s="279">
        <v>59</v>
      </c>
      <c r="D28" s="279">
        <v>2</v>
      </c>
      <c r="E28" s="273">
        <f>SUM(C28:D28)</f>
        <v>61</v>
      </c>
    </row>
    <row r="29" spans="1:5" ht="75">
      <c r="A29" s="271">
        <v>8</v>
      </c>
      <c r="B29" s="275" t="s">
        <v>640</v>
      </c>
      <c r="C29" s="293">
        <v>21</v>
      </c>
      <c r="D29" s="293">
        <v>1</v>
      </c>
      <c r="E29" s="273">
        <f>SUM(C29:D29)</f>
        <v>22</v>
      </c>
    </row>
    <row r="30" spans="1:5" ht="15">
      <c r="A30" s="271">
        <v>9</v>
      </c>
      <c r="B30" s="292" t="s">
        <v>669</v>
      </c>
      <c r="C30" s="273">
        <f>SUM(C27:C29)</f>
        <v>166</v>
      </c>
      <c r="D30" s="273">
        <f>SUM(D27:D29)</f>
        <v>12</v>
      </c>
      <c r="E30" s="273">
        <f>SUM(E27:E29)</f>
        <v>178</v>
      </c>
    </row>
  </sheetData>
  <mergeCells count="1">
    <mergeCell ref="B15:D15"/>
  </mergeCells>
  <phoneticPr fontId="14" type="noConversion"/>
  <pageMargins left="0.75" right="0.75" top="1" bottom="1" header="0.5" footer="0.5"/>
  <pageSetup scale="85" orientation="portrait" horizontalDpi="300" verticalDpi="30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dimension ref="A1:J23"/>
  <sheetViews>
    <sheetView topLeftCell="A12" workbookViewId="0">
      <selection activeCell="G13" sqref="G13"/>
    </sheetView>
  </sheetViews>
  <sheetFormatPr defaultRowHeight="12.75"/>
  <cols>
    <col min="1" max="1" width="7" customWidth="1"/>
    <col min="2" max="2" width="37.42578125" customWidth="1"/>
    <col min="3" max="3" width="15.140625" customWidth="1"/>
    <col min="4" max="4" width="19.140625" customWidth="1"/>
    <col min="5" max="5" width="16" customWidth="1"/>
    <col min="6" max="6" width="18" customWidth="1"/>
    <col min="7" max="8" width="14" bestFit="1" customWidth="1"/>
    <col min="9" max="9" width="14.7109375" customWidth="1"/>
    <col min="10" max="10" width="14" style="83" bestFit="1" customWidth="1"/>
  </cols>
  <sheetData>
    <row r="1" spans="1:10">
      <c r="A1" s="239"/>
      <c r="B1" s="240"/>
      <c r="C1" s="241"/>
      <c r="D1" s="241"/>
      <c r="E1" s="242"/>
      <c r="F1" s="242"/>
    </row>
    <row r="2" spans="1:10">
      <c r="J2"/>
    </row>
    <row r="3" spans="1:10">
      <c r="I3" s="28"/>
      <c r="J3"/>
    </row>
    <row r="4" spans="1:10" ht="15">
      <c r="A4" s="280" t="s">
        <v>632</v>
      </c>
      <c r="B4" s="280"/>
      <c r="C4" s="280"/>
      <c r="D4" s="280"/>
      <c r="E4" s="280"/>
      <c r="F4" s="280"/>
      <c r="I4" s="28"/>
      <c r="J4"/>
    </row>
    <row r="5" spans="1:10" ht="15">
      <c r="A5" s="281" t="s">
        <v>639</v>
      </c>
      <c r="B5" s="281"/>
      <c r="C5" s="280"/>
      <c r="D5" s="280"/>
      <c r="E5" s="280"/>
      <c r="F5" s="280"/>
      <c r="I5" s="28"/>
      <c r="J5"/>
    </row>
    <row r="6" spans="1:10" ht="15">
      <c r="A6" s="280"/>
      <c r="B6" s="280"/>
      <c r="C6" s="280"/>
      <c r="D6" s="280"/>
      <c r="E6" s="280"/>
      <c r="F6" s="280"/>
      <c r="H6" s="182"/>
      <c r="J6"/>
    </row>
    <row r="7" spans="1:10" ht="15">
      <c r="A7" s="280"/>
      <c r="B7" s="713" t="s">
        <v>633</v>
      </c>
      <c r="C7" s="713"/>
      <c r="D7" s="713"/>
      <c r="E7" s="280"/>
      <c r="F7" s="280"/>
      <c r="H7" s="182"/>
      <c r="I7" s="28"/>
    </row>
    <row r="8" spans="1:10" ht="15">
      <c r="A8" s="280"/>
      <c r="B8" s="280"/>
      <c r="C8" s="280"/>
      <c r="D8" s="280"/>
      <c r="E8" s="280"/>
      <c r="F8" s="280"/>
    </row>
    <row r="9" spans="1:10" ht="15">
      <c r="A9" s="280"/>
      <c r="B9" s="280"/>
      <c r="C9" s="280"/>
      <c r="D9" s="280"/>
      <c r="E9" s="280"/>
      <c r="F9" s="282" t="s">
        <v>634</v>
      </c>
      <c r="G9" s="83"/>
    </row>
    <row r="10" spans="1:10" ht="36" customHeight="1">
      <c r="A10" s="714" t="s">
        <v>623</v>
      </c>
      <c r="B10" s="714" t="s">
        <v>479</v>
      </c>
      <c r="C10" s="716" t="s">
        <v>635</v>
      </c>
      <c r="D10" s="717"/>
      <c r="E10" s="716" t="s">
        <v>636</v>
      </c>
      <c r="F10" s="717"/>
    </row>
    <row r="11" spans="1:10" ht="30">
      <c r="A11" s="715"/>
      <c r="B11" s="715"/>
      <c r="C11" s="283" t="s">
        <v>637</v>
      </c>
      <c r="D11" s="284" t="s">
        <v>25</v>
      </c>
      <c r="E11" s="283" t="s">
        <v>637</v>
      </c>
      <c r="F11" s="284" t="s">
        <v>25</v>
      </c>
    </row>
    <row r="12" spans="1:10" ht="15">
      <c r="A12" s="285">
        <v>1</v>
      </c>
      <c r="B12" s="286">
        <v>2</v>
      </c>
      <c r="C12" s="286">
        <v>3</v>
      </c>
      <c r="D12" s="286">
        <v>4</v>
      </c>
      <c r="E12" s="287">
        <v>5</v>
      </c>
      <c r="F12" s="288">
        <v>6</v>
      </c>
    </row>
    <row r="13" spans="1:10" ht="15">
      <c r="A13" s="289">
        <v>1</v>
      </c>
      <c r="B13" s="524" t="s">
        <v>484</v>
      </c>
      <c r="C13" s="290">
        <v>70179924</v>
      </c>
      <c r="D13" s="290"/>
      <c r="E13" s="290">
        <f>SUM('Plan rash.po glavama'!I10+'Plan rash.po glavama'!I11+'Plan rash.po glavama'!I24+'Plan rash.po glavama'!I25+'Plan rash.po glavama'!I59+'Plan rash.po glavama'!I60)</f>
        <v>60021500</v>
      </c>
      <c r="F13" s="523" t="e">
        <f>SUM('Plan rash.po glavama'!#REF!+'Plan rash.po glavama'!#REF!)</f>
        <v>#REF!</v>
      </c>
      <c r="G13">
        <f>SUM(E13/C13)</f>
        <v>0.85525170987645982</v>
      </c>
    </row>
    <row r="14" spans="1:10" ht="15">
      <c r="A14" s="289">
        <v>2</v>
      </c>
      <c r="B14" s="276" t="s">
        <v>496</v>
      </c>
      <c r="C14" s="290">
        <v>12760202</v>
      </c>
      <c r="D14" s="290">
        <v>118000</v>
      </c>
      <c r="E14" s="290">
        <f>SUM('Plan rash.po glavama'!I487+'Plan rash.po glavama'!I488+'Plan rash.po glavama'!I510+'Plan rash.po glavama'!I511)</f>
        <v>12896000</v>
      </c>
      <c r="F14" s="523">
        <f>SUM('Plan rash.po glavama'!J487+'Plan rash.po glavama'!J488+'Plan rash.po glavama'!J510+'Plan rash.po glavama'!J511+'Plan rash.po glavama'!K510+'Plan rash.po glavama'!K511+'Plan rash.po glavama'!K488+'Plan rash.po glavama'!K487)</f>
        <v>15000</v>
      </c>
      <c r="G14">
        <f t="shared" ref="G14:G21" si="0">SUM(E14/C14)</f>
        <v>1.0106423080136193</v>
      </c>
    </row>
    <row r="15" spans="1:10" ht="60">
      <c r="A15" s="289">
        <v>3</v>
      </c>
      <c r="B15" s="275" t="s">
        <v>630</v>
      </c>
      <c r="C15" s="290">
        <v>1140690</v>
      </c>
      <c r="D15" s="290"/>
      <c r="E15" s="290">
        <f>SUM('Plan rash.po glavama'!I301+'Plan rash.po glavama'!I302)</f>
        <v>1150000</v>
      </c>
      <c r="F15" s="291"/>
      <c r="G15">
        <f t="shared" si="0"/>
        <v>1.008161726674206</v>
      </c>
    </row>
    <row r="16" spans="1:10" ht="15">
      <c r="A16" s="284">
        <v>4</v>
      </c>
      <c r="B16" s="276" t="s">
        <v>447</v>
      </c>
      <c r="C16" s="290"/>
      <c r="D16" s="290"/>
      <c r="E16" s="290"/>
      <c r="F16" s="291"/>
    </row>
    <row r="17" spans="1:7" ht="30">
      <c r="A17" s="289">
        <v>5</v>
      </c>
      <c r="B17" s="276" t="s">
        <v>628</v>
      </c>
      <c r="C17" s="290"/>
      <c r="D17" s="290"/>
      <c r="E17" s="290"/>
      <c r="F17" s="291"/>
    </row>
    <row r="18" spans="1:7" ht="15">
      <c r="A18" s="289">
        <v>6</v>
      </c>
      <c r="B18" s="276" t="s">
        <v>492</v>
      </c>
      <c r="C18" s="290">
        <v>41079239</v>
      </c>
      <c r="D18" s="290">
        <v>7917465</v>
      </c>
      <c r="E18" s="294">
        <f>SUM('Plan rash.po glavama'!I539+'Plan rash.po glavama'!I540)</f>
        <v>41900000</v>
      </c>
      <c r="F18" s="523">
        <f>SUM('Plan rash.po glavama'!J539+'Plan rash.po glavama'!J540+'Plan rash.po glavama'!K539+'Plan rash.po glavama'!K540)</f>
        <v>5490000</v>
      </c>
      <c r="G18">
        <f t="shared" si="0"/>
        <v>1.0199799465613275</v>
      </c>
    </row>
    <row r="19" spans="1:7" ht="60">
      <c r="A19" s="289">
        <v>7</v>
      </c>
      <c r="B19" s="276" t="s">
        <v>638</v>
      </c>
      <c r="C19" s="290"/>
      <c r="D19" s="290"/>
      <c r="E19" s="290"/>
      <c r="F19" s="291"/>
    </row>
    <row r="20" spans="1:7" ht="30">
      <c r="A20" s="289">
        <v>8</v>
      </c>
      <c r="B20" s="276" t="s">
        <v>641</v>
      </c>
      <c r="C20" s="290">
        <v>19933500</v>
      </c>
      <c r="D20" s="290"/>
      <c r="E20" s="290">
        <f>SUM('plan rashoda po funkcijama'!F237+'plan rashoda po funkcijama'!F238)</f>
        <v>16265600</v>
      </c>
      <c r="F20" s="291"/>
      <c r="G20">
        <f t="shared" si="0"/>
        <v>0.81599317731457099</v>
      </c>
    </row>
    <row r="21" spans="1:7" ht="30">
      <c r="A21" s="289">
        <v>9</v>
      </c>
      <c r="B21" s="292" t="s">
        <v>497</v>
      </c>
      <c r="C21" s="290">
        <f>SUM(C13:C20)</f>
        <v>145093555</v>
      </c>
      <c r="D21" s="290">
        <f>SUM(D13:D20)</f>
        <v>8035465</v>
      </c>
      <c r="E21" s="290">
        <f>SUM(E13:E20)</f>
        <v>132233100</v>
      </c>
      <c r="F21" s="290" t="e">
        <f>SUM(F13:F20)</f>
        <v>#REF!</v>
      </c>
      <c r="G21">
        <f t="shared" si="0"/>
        <v>0.91136439520004864</v>
      </c>
    </row>
    <row r="23" spans="1:7">
      <c r="E23">
        <f>SUM(E21/C21)</f>
        <v>0.91136439520004864</v>
      </c>
    </row>
  </sheetData>
  <mergeCells count="5">
    <mergeCell ref="B7:D7"/>
    <mergeCell ref="A10:A11"/>
    <mergeCell ref="B10:B11"/>
    <mergeCell ref="C10:D10"/>
    <mergeCell ref="E10:F10"/>
  </mergeCells>
  <phoneticPr fontId="14" type="noConversion"/>
  <pageMargins left="0.78" right="0.3" top="1" bottom="1" header="0.5" footer="0.5"/>
  <pageSetup scale="75" orientation="portrait" horizontalDpi="300" verticalDpi="30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dimension ref="A1:XER655"/>
  <sheetViews>
    <sheetView tabSelected="1" zoomScale="125" zoomScaleNormal="125" workbookViewId="0">
      <selection activeCell="L1" sqref="L1"/>
    </sheetView>
  </sheetViews>
  <sheetFormatPr defaultRowHeight="12.75"/>
  <cols>
    <col min="1" max="1" width="4.5703125" customWidth="1"/>
    <col min="2" max="3" width="5.140625" customWidth="1"/>
    <col min="4" max="4" width="8.140625" customWidth="1"/>
    <col min="5" max="5" width="6" customWidth="1"/>
    <col min="6" max="6" width="5.5703125" customWidth="1"/>
    <col min="7" max="7" width="4.42578125" customWidth="1"/>
    <col min="8" max="8" width="28.140625" customWidth="1"/>
    <col min="9" max="9" width="14" customWidth="1"/>
    <col min="10" max="10" width="11.140625" customWidth="1"/>
    <col min="11" max="12" width="13" customWidth="1"/>
    <col min="13" max="13" width="15.28515625" customWidth="1"/>
    <col min="14" max="14" width="10.5703125" style="135" customWidth="1"/>
    <col min="15" max="15" width="11.5703125" style="136" customWidth="1"/>
    <col min="16" max="16" width="13.42578125" bestFit="1" customWidth="1"/>
    <col min="17" max="17" width="11.28515625" bestFit="1" customWidth="1"/>
    <col min="18" max="18" width="10.85546875" bestFit="1" customWidth="1"/>
  </cols>
  <sheetData>
    <row r="1" spans="1:15" ht="53.25" customHeight="1">
      <c r="H1" s="759" t="s">
        <v>1142</v>
      </c>
      <c r="I1" s="759"/>
      <c r="J1" s="759"/>
      <c r="K1" s="759"/>
      <c r="N1" s="115"/>
      <c r="O1" s="116"/>
    </row>
    <row r="2" spans="1:15">
      <c r="N2" s="117"/>
      <c r="O2" s="118"/>
    </row>
    <row r="3" spans="1:15">
      <c r="A3" s="752" t="s">
        <v>196</v>
      </c>
      <c r="B3" s="752" t="s">
        <v>197</v>
      </c>
      <c r="C3" s="755" t="s">
        <v>931</v>
      </c>
      <c r="D3" s="755" t="s">
        <v>932</v>
      </c>
      <c r="E3" s="755" t="s">
        <v>936</v>
      </c>
      <c r="F3" s="752" t="s">
        <v>198</v>
      </c>
      <c r="G3" s="752" t="s">
        <v>22</v>
      </c>
      <c r="H3" s="757" t="s">
        <v>195</v>
      </c>
      <c r="I3" s="770" t="s">
        <v>23</v>
      </c>
      <c r="J3" s="770" t="s">
        <v>24</v>
      </c>
      <c r="K3" s="772" t="s">
        <v>25</v>
      </c>
      <c r="L3" s="753" t="s">
        <v>194</v>
      </c>
      <c r="M3" s="641"/>
      <c r="N3" s="117"/>
      <c r="O3" s="118"/>
    </row>
    <row r="4" spans="1:15">
      <c r="A4" s="752"/>
      <c r="B4" s="752"/>
      <c r="C4" s="756"/>
      <c r="D4" s="756"/>
      <c r="E4" s="756"/>
      <c r="F4" s="752"/>
      <c r="G4" s="752"/>
      <c r="H4" s="757"/>
      <c r="I4" s="771"/>
      <c r="J4" s="771"/>
      <c r="K4" s="773"/>
      <c r="L4" s="753"/>
      <c r="M4" s="641"/>
      <c r="N4" s="117"/>
      <c r="O4" s="118"/>
    </row>
    <row r="5" spans="1:15">
      <c r="A5" s="718" t="s">
        <v>1027</v>
      </c>
      <c r="B5" s="719"/>
      <c r="C5" s="719"/>
      <c r="D5" s="629"/>
      <c r="E5" s="629"/>
      <c r="F5" s="629"/>
      <c r="G5" s="629"/>
      <c r="H5" s="629" t="s">
        <v>1028</v>
      </c>
      <c r="I5" s="629"/>
      <c r="J5" s="629"/>
      <c r="K5" s="629"/>
      <c r="L5" s="630"/>
      <c r="M5" s="642"/>
      <c r="N5" s="117"/>
      <c r="O5" s="118"/>
    </row>
    <row r="6" spans="1:15">
      <c r="A6" s="737" t="s">
        <v>1029</v>
      </c>
      <c r="B6" s="738"/>
      <c r="C6" s="554"/>
      <c r="D6" s="554"/>
      <c r="E6" s="554"/>
      <c r="F6" s="554"/>
      <c r="G6" s="554"/>
      <c r="H6" s="554" t="s">
        <v>1028</v>
      </c>
      <c r="I6" s="554"/>
      <c r="J6" s="554"/>
      <c r="K6" s="554"/>
      <c r="L6" s="555"/>
      <c r="M6" s="642"/>
      <c r="N6" s="117"/>
      <c r="O6" s="118"/>
    </row>
    <row r="7" spans="1:15" ht="24">
      <c r="A7" s="643"/>
      <c r="B7" s="554"/>
      <c r="C7" s="560" t="s">
        <v>1030</v>
      </c>
      <c r="D7" s="561"/>
      <c r="E7" s="554"/>
      <c r="F7" s="554"/>
      <c r="G7" s="554"/>
      <c r="H7" s="554" t="s">
        <v>933</v>
      </c>
      <c r="I7" s="558"/>
      <c r="J7" s="558"/>
      <c r="K7" s="558"/>
      <c r="L7" s="559"/>
      <c r="M7" s="644"/>
      <c r="N7" s="117"/>
      <c r="O7" s="118"/>
    </row>
    <row r="8" spans="1:15" ht="24">
      <c r="A8" s="628"/>
      <c r="B8" s="629"/>
      <c r="C8" s="562"/>
      <c r="D8" s="563" t="s">
        <v>1032</v>
      </c>
      <c r="E8" s="629"/>
      <c r="F8" s="629"/>
      <c r="G8" s="629"/>
      <c r="H8" s="629" t="s">
        <v>1031</v>
      </c>
      <c r="I8" s="623"/>
      <c r="J8" s="623"/>
      <c r="K8" s="623"/>
      <c r="L8" s="624"/>
      <c r="M8" s="644"/>
      <c r="N8" s="117"/>
      <c r="O8" s="118"/>
    </row>
    <row r="9" spans="1:15">
      <c r="A9" s="754" t="s">
        <v>185</v>
      </c>
      <c r="B9" s="754"/>
      <c r="C9" s="754"/>
      <c r="D9" s="754"/>
      <c r="E9" s="754"/>
      <c r="F9" s="754"/>
      <c r="G9" s="754"/>
      <c r="H9" s="754"/>
      <c r="I9" s="754"/>
      <c r="J9" s="754"/>
      <c r="K9" s="754"/>
      <c r="L9" s="754"/>
      <c r="M9" s="644"/>
      <c r="N9" s="117"/>
      <c r="O9" s="118"/>
    </row>
    <row r="10" spans="1:15">
      <c r="A10" s="162" t="s">
        <v>621</v>
      </c>
      <c r="B10" s="90">
        <v>110</v>
      </c>
      <c r="C10" s="90">
        <v>15</v>
      </c>
      <c r="D10" s="32" t="s">
        <v>935</v>
      </c>
      <c r="E10" s="32"/>
      <c r="F10" s="90" t="s">
        <v>73</v>
      </c>
      <c r="G10" s="90">
        <v>411</v>
      </c>
      <c r="H10" s="90" t="s">
        <v>74</v>
      </c>
      <c r="I10" s="105">
        <v>1150000</v>
      </c>
      <c r="J10" s="105">
        <v>0</v>
      </c>
      <c r="K10" s="105">
        <v>0</v>
      </c>
      <c r="L10" s="105">
        <f>SUM(I10:K10)</f>
        <v>1150000</v>
      </c>
      <c r="M10" s="642"/>
      <c r="N10" s="117"/>
      <c r="O10" s="118"/>
    </row>
    <row r="11" spans="1:15" ht="24">
      <c r="A11" s="90"/>
      <c r="B11" s="90"/>
      <c r="C11" s="90">
        <v>15</v>
      </c>
      <c r="D11" s="32" t="s">
        <v>935</v>
      </c>
      <c r="E11" s="32"/>
      <c r="F11" s="90" t="s">
        <v>107</v>
      </c>
      <c r="G11" s="90">
        <v>412</v>
      </c>
      <c r="H11" s="90" t="s">
        <v>61</v>
      </c>
      <c r="I11" s="105">
        <v>210000</v>
      </c>
      <c r="J11" s="105">
        <v>0</v>
      </c>
      <c r="K11" s="105">
        <v>0</v>
      </c>
      <c r="L11" s="105">
        <f>SUM(I11:K11)</f>
        <v>210000</v>
      </c>
      <c r="M11" s="642"/>
      <c r="N11" s="117"/>
      <c r="O11" s="118"/>
    </row>
    <row r="12" spans="1:15">
      <c r="A12" s="90"/>
      <c r="B12" s="90"/>
      <c r="C12" s="90">
        <v>15</v>
      </c>
      <c r="D12" s="32" t="s">
        <v>935</v>
      </c>
      <c r="E12" s="32"/>
      <c r="F12" s="32" t="s">
        <v>108</v>
      </c>
      <c r="G12" s="90">
        <v>413</v>
      </c>
      <c r="H12" s="92" t="s">
        <v>62</v>
      </c>
      <c r="I12" s="105">
        <v>9000</v>
      </c>
      <c r="J12" s="105">
        <v>0</v>
      </c>
      <c r="K12" s="105">
        <v>0</v>
      </c>
      <c r="L12" s="105">
        <v>18000</v>
      </c>
      <c r="M12" s="214"/>
      <c r="N12" s="117"/>
      <c r="O12" s="118"/>
    </row>
    <row r="13" spans="1:15">
      <c r="A13" s="90"/>
      <c r="B13" s="90"/>
      <c r="C13" s="90">
        <v>15</v>
      </c>
      <c r="D13" s="32" t="s">
        <v>935</v>
      </c>
      <c r="E13" s="32"/>
      <c r="F13" s="93" t="s">
        <v>109</v>
      </c>
      <c r="G13" s="90">
        <v>416</v>
      </c>
      <c r="H13" s="90" t="s">
        <v>1132</v>
      </c>
      <c r="I13" s="105">
        <v>301000</v>
      </c>
      <c r="J13" s="105">
        <v>0</v>
      </c>
      <c r="K13" s="105">
        <v>0</v>
      </c>
      <c r="L13" s="105">
        <v>1000</v>
      </c>
      <c r="M13" s="642"/>
      <c r="N13" s="117"/>
      <c r="O13" s="118"/>
    </row>
    <row r="14" spans="1:15">
      <c r="A14" s="90"/>
      <c r="B14" s="90"/>
      <c r="C14" s="90">
        <v>15</v>
      </c>
      <c r="D14" s="32" t="s">
        <v>935</v>
      </c>
      <c r="E14" s="32"/>
      <c r="F14" s="93" t="s">
        <v>110</v>
      </c>
      <c r="G14" s="90">
        <v>423</v>
      </c>
      <c r="H14" s="90" t="s">
        <v>69</v>
      </c>
      <c r="I14" s="105">
        <v>4403500</v>
      </c>
      <c r="J14" s="105">
        <v>0</v>
      </c>
      <c r="K14" s="105">
        <v>0</v>
      </c>
      <c r="L14" s="105">
        <f>SUM(I14:K14)</f>
        <v>4403500</v>
      </c>
      <c r="M14" s="642"/>
      <c r="N14" s="117"/>
      <c r="O14" s="118"/>
    </row>
    <row r="15" spans="1:15">
      <c r="A15" s="90"/>
      <c r="B15" s="90"/>
      <c r="C15" s="90">
        <v>15</v>
      </c>
      <c r="D15" s="32" t="s">
        <v>935</v>
      </c>
      <c r="E15" s="90"/>
      <c r="F15" s="32" t="s">
        <v>122</v>
      </c>
      <c r="G15" s="90">
        <v>465</v>
      </c>
      <c r="H15" s="96" t="s">
        <v>1131</v>
      </c>
      <c r="I15" s="194">
        <v>150000</v>
      </c>
      <c r="J15" s="91">
        <v>0</v>
      </c>
      <c r="K15" s="91">
        <v>0</v>
      </c>
      <c r="L15" s="91">
        <f>SUM(I15:K15)</f>
        <v>150000</v>
      </c>
      <c r="M15" s="645"/>
      <c r="N15" s="117"/>
      <c r="O15" s="118"/>
    </row>
    <row r="16" spans="1:15">
      <c r="A16" s="726" t="s">
        <v>186</v>
      </c>
      <c r="B16" s="726"/>
      <c r="C16" s="726"/>
      <c r="D16" s="726"/>
      <c r="E16" s="726"/>
      <c r="F16" s="726"/>
      <c r="G16" s="726"/>
      <c r="H16" s="726"/>
      <c r="I16" s="94">
        <f>SUM(I10:I15)</f>
        <v>6223500</v>
      </c>
      <c r="J16" s="94">
        <f t="shared" ref="J16:L16" si="0">SUM(J10:J15)</f>
        <v>0</v>
      </c>
      <c r="K16" s="94">
        <f t="shared" si="0"/>
        <v>0</v>
      </c>
      <c r="L16" s="94">
        <f t="shared" si="0"/>
        <v>5932500</v>
      </c>
      <c r="M16" s="642"/>
      <c r="N16" s="117"/>
      <c r="O16" s="118"/>
    </row>
    <row r="17" spans="1:15">
      <c r="A17" s="726" t="s">
        <v>111</v>
      </c>
      <c r="B17" s="726"/>
      <c r="C17" s="726"/>
      <c r="D17" s="726"/>
      <c r="E17" s="726"/>
      <c r="F17" s="726"/>
      <c r="G17" s="726"/>
      <c r="H17" s="726"/>
      <c r="I17" s="94">
        <f>I16</f>
        <v>6223500</v>
      </c>
      <c r="J17" s="94">
        <f>J16+J159</f>
        <v>0</v>
      </c>
      <c r="K17" s="94">
        <f>K16+K159</f>
        <v>0</v>
      </c>
      <c r="L17" s="94">
        <f>L16+L159</f>
        <v>20832500</v>
      </c>
      <c r="M17" s="642"/>
      <c r="N17" s="117"/>
      <c r="O17" s="118"/>
    </row>
    <row r="18" spans="1:15">
      <c r="A18" s="726" t="s">
        <v>112</v>
      </c>
      <c r="B18" s="726"/>
      <c r="C18" s="726"/>
      <c r="D18" s="726"/>
      <c r="E18" s="726"/>
      <c r="F18" s="726"/>
      <c r="G18" s="726"/>
      <c r="H18" s="726"/>
      <c r="I18" s="94">
        <f>SUM(I17)</f>
        <v>6223500</v>
      </c>
      <c r="J18" s="94">
        <f t="shared" ref="J18:L18" si="1">SUM(J17)</f>
        <v>0</v>
      </c>
      <c r="K18" s="94">
        <f t="shared" si="1"/>
        <v>0</v>
      </c>
      <c r="L18" s="94">
        <f t="shared" si="1"/>
        <v>20832500</v>
      </c>
      <c r="M18" s="552"/>
      <c r="N18" s="117"/>
      <c r="O18" s="118"/>
    </row>
    <row r="19" spans="1:15">
      <c r="A19" s="628">
        <v>2</v>
      </c>
      <c r="B19" s="719" t="s">
        <v>1034</v>
      </c>
      <c r="C19" s="719"/>
      <c r="D19" s="719"/>
      <c r="E19" s="719"/>
      <c r="F19" s="719"/>
      <c r="G19" s="719"/>
      <c r="H19" s="719"/>
      <c r="I19" s="629"/>
      <c r="J19" s="629"/>
      <c r="K19" s="629"/>
      <c r="L19" s="630"/>
      <c r="M19" s="552"/>
      <c r="N19" s="117"/>
      <c r="O19" s="118"/>
    </row>
    <row r="20" spans="1:15" s="1" customFormat="1">
      <c r="A20" s="628">
        <v>2.0099999999999998</v>
      </c>
      <c r="B20" s="719" t="s">
        <v>1034</v>
      </c>
      <c r="C20" s="719"/>
      <c r="D20" s="719"/>
      <c r="E20" s="719"/>
      <c r="F20" s="719"/>
      <c r="G20" s="719"/>
      <c r="H20" s="719"/>
      <c r="I20" s="629"/>
      <c r="J20" s="629"/>
      <c r="K20" s="629"/>
      <c r="L20" s="630"/>
      <c r="M20" s="642"/>
      <c r="N20" s="119"/>
      <c r="O20" s="121"/>
    </row>
    <row r="21" spans="1:15" s="1" customFormat="1">
      <c r="A21" s="718" t="s">
        <v>933</v>
      </c>
      <c r="B21" s="719"/>
      <c r="C21" s="719"/>
      <c r="D21" s="719"/>
      <c r="E21" s="719"/>
      <c r="F21" s="719"/>
      <c r="G21" s="719"/>
      <c r="H21" s="720"/>
      <c r="I21" s="636"/>
      <c r="J21" s="636"/>
      <c r="K21" s="636"/>
      <c r="L21" s="636"/>
      <c r="M21" s="642"/>
      <c r="N21" s="119"/>
      <c r="O21" s="121"/>
    </row>
    <row r="22" spans="1:15" s="1" customFormat="1">
      <c r="A22" s="718" t="s">
        <v>934</v>
      </c>
      <c r="B22" s="719"/>
      <c r="C22" s="719"/>
      <c r="D22" s="719"/>
      <c r="E22" s="719"/>
      <c r="F22" s="719"/>
      <c r="G22" s="719"/>
      <c r="H22" s="720"/>
      <c r="I22" s="636"/>
      <c r="J22" s="636"/>
      <c r="K22" s="636"/>
      <c r="L22" s="636"/>
      <c r="M22" s="642"/>
      <c r="N22" s="119"/>
      <c r="O22" s="121"/>
    </row>
    <row r="23" spans="1:15" s="1" customFormat="1">
      <c r="A23" s="751" t="s">
        <v>185</v>
      </c>
      <c r="B23" s="751"/>
      <c r="C23" s="751"/>
      <c r="D23" s="751"/>
      <c r="E23" s="751"/>
      <c r="F23" s="751"/>
      <c r="G23" s="751"/>
      <c r="H23" s="751"/>
      <c r="I23" s="751"/>
      <c r="J23" s="751"/>
      <c r="K23" s="751"/>
      <c r="L23" s="751"/>
      <c r="M23" s="213"/>
      <c r="N23" s="119"/>
      <c r="O23" s="121"/>
    </row>
    <row r="24" spans="1:15" s="1" customFormat="1">
      <c r="A24" s="32" t="s">
        <v>622</v>
      </c>
      <c r="B24" s="90">
        <v>110</v>
      </c>
      <c r="C24" s="90">
        <v>15</v>
      </c>
      <c r="D24" s="32" t="s">
        <v>935</v>
      </c>
      <c r="E24" s="90"/>
      <c r="F24" s="32" t="s">
        <v>115</v>
      </c>
      <c r="G24" s="90">
        <v>411</v>
      </c>
      <c r="H24" s="90" t="s">
        <v>74</v>
      </c>
      <c r="I24" s="91">
        <v>8500000</v>
      </c>
      <c r="J24" s="91">
        <v>0</v>
      </c>
      <c r="K24" s="91">
        <v>0</v>
      </c>
      <c r="L24" s="91">
        <v>10494000</v>
      </c>
      <c r="M24" s="214"/>
      <c r="N24" s="119"/>
      <c r="O24" s="121"/>
    </row>
    <row r="25" spans="1:15" s="1" customFormat="1" ht="24">
      <c r="A25" s="90"/>
      <c r="B25" s="90"/>
      <c r="C25" s="90">
        <v>15</v>
      </c>
      <c r="D25" s="32" t="s">
        <v>935</v>
      </c>
      <c r="E25" s="90"/>
      <c r="F25" s="32" t="s">
        <v>116</v>
      </c>
      <c r="G25" s="90">
        <v>412</v>
      </c>
      <c r="H25" s="90" t="s">
        <v>61</v>
      </c>
      <c r="I25" s="91">
        <v>1521500</v>
      </c>
      <c r="J25" s="91">
        <v>0</v>
      </c>
      <c r="K25" s="91">
        <v>0</v>
      </c>
      <c r="L25" s="91">
        <v>1882000</v>
      </c>
      <c r="M25" s="182"/>
      <c r="N25" s="119"/>
      <c r="O25" s="121"/>
    </row>
    <row r="26" spans="1:15" s="1" customFormat="1">
      <c r="A26" s="90"/>
      <c r="B26" s="90"/>
      <c r="C26" s="90">
        <v>15</v>
      </c>
      <c r="D26" s="32" t="s">
        <v>935</v>
      </c>
      <c r="E26" s="90"/>
      <c r="F26" s="32" t="s">
        <v>117</v>
      </c>
      <c r="G26" s="90">
        <v>413</v>
      </c>
      <c r="H26" s="92" t="s">
        <v>62</v>
      </c>
      <c r="I26" s="91">
        <v>54000</v>
      </c>
      <c r="J26" s="91">
        <v>0</v>
      </c>
      <c r="K26" s="91">
        <v>0</v>
      </c>
      <c r="L26" s="91">
        <v>69512</v>
      </c>
      <c r="M26" s="182"/>
      <c r="N26" s="119"/>
      <c r="O26" s="121"/>
    </row>
    <row r="27" spans="1:15" s="1" customFormat="1">
      <c r="A27" s="90"/>
      <c r="B27" s="90"/>
      <c r="C27" s="90">
        <v>15</v>
      </c>
      <c r="D27" s="32" t="s">
        <v>935</v>
      </c>
      <c r="E27" s="90"/>
      <c r="F27" s="32" t="s">
        <v>118</v>
      </c>
      <c r="G27" s="90">
        <v>414</v>
      </c>
      <c r="H27" s="96" t="s">
        <v>63</v>
      </c>
      <c r="I27" s="91">
        <v>100000</v>
      </c>
      <c r="J27" s="91">
        <v>0</v>
      </c>
      <c r="K27" s="91">
        <v>0</v>
      </c>
      <c r="L27" s="91">
        <v>120000</v>
      </c>
      <c r="M27" s="182"/>
      <c r="N27" s="119"/>
      <c r="O27" s="121"/>
    </row>
    <row r="28" spans="1:15" s="1" customFormat="1">
      <c r="A28" s="90"/>
      <c r="B28" s="90"/>
      <c r="C28" s="90">
        <v>15</v>
      </c>
      <c r="D28" s="32" t="s">
        <v>935</v>
      </c>
      <c r="E28" s="90"/>
      <c r="F28" s="32" t="s">
        <v>119</v>
      </c>
      <c r="G28" s="90">
        <v>415</v>
      </c>
      <c r="H28" s="96" t="s">
        <v>120</v>
      </c>
      <c r="I28" s="91">
        <v>180000</v>
      </c>
      <c r="J28" s="91">
        <v>0</v>
      </c>
      <c r="K28" s="91">
        <v>0</v>
      </c>
      <c r="L28" s="91">
        <v>204000</v>
      </c>
      <c r="M28" s="182"/>
      <c r="N28" s="119"/>
      <c r="O28" s="121"/>
    </row>
    <row r="29" spans="1:15" s="1" customFormat="1" ht="24">
      <c r="A29" s="90"/>
      <c r="B29" s="90"/>
      <c r="C29" s="90">
        <v>15</v>
      </c>
      <c r="D29" s="32" t="s">
        <v>935</v>
      </c>
      <c r="E29" s="90"/>
      <c r="F29" s="32" t="s">
        <v>119</v>
      </c>
      <c r="G29" s="90">
        <v>416</v>
      </c>
      <c r="H29" s="96" t="s">
        <v>1130</v>
      </c>
      <c r="I29" s="91">
        <v>350000</v>
      </c>
      <c r="J29" s="91">
        <v>0</v>
      </c>
      <c r="K29" s="91">
        <v>0</v>
      </c>
      <c r="L29" s="91">
        <v>204000</v>
      </c>
      <c r="M29" s="182"/>
      <c r="N29" s="122"/>
      <c r="O29" s="121"/>
    </row>
    <row r="30" spans="1:15" s="1" customFormat="1">
      <c r="A30" s="90"/>
      <c r="B30" s="90"/>
      <c r="C30" s="90">
        <v>15</v>
      </c>
      <c r="D30" s="32" t="s">
        <v>935</v>
      </c>
      <c r="E30" s="90"/>
      <c r="F30" s="32" t="s">
        <v>122</v>
      </c>
      <c r="G30" s="90">
        <v>422</v>
      </c>
      <c r="H30" s="96" t="s">
        <v>68</v>
      </c>
      <c r="I30" s="194">
        <v>100000</v>
      </c>
      <c r="J30" s="91">
        <v>0</v>
      </c>
      <c r="K30" s="91">
        <v>0</v>
      </c>
      <c r="L30" s="91">
        <f>SUM(I30:K30)</f>
        <v>100000</v>
      </c>
      <c r="M30" s="182"/>
      <c r="N30" s="119"/>
      <c r="O30" s="123"/>
    </row>
    <row r="31" spans="1:15" s="1" customFormat="1">
      <c r="A31" s="90"/>
      <c r="B31" s="90"/>
      <c r="C31" s="90">
        <v>15</v>
      </c>
      <c r="D31" s="32" t="s">
        <v>935</v>
      </c>
      <c r="E31" s="90"/>
      <c r="F31" s="32" t="s">
        <v>122</v>
      </c>
      <c r="G31" s="90">
        <v>423</v>
      </c>
      <c r="H31" s="96" t="s">
        <v>69</v>
      </c>
      <c r="I31" s="194">
        <v>3400000</v>
      </c>
      <c r="J31" s="91">
        <v>0</v>
      </c>
      <c r="K31" s="91">
        <v>0</v>
      </c>
      <c r="L31" s="91">
        <f>SUM(I31:K31)</f>
        <v>3400000</v>
      </c>
      <c r="M31" s="182"/>
      <c r="N31" s="122"/>
      <c r="O31" s="121"/>
    </row>
    <row r="32" spans="1:15" s="1" customFormat="1">
      <c r="A32" s="90"/>
      <c r="B32" s="90"/>
      <c r="C32" s="90">
        <v>15</v>
      </c>
      <c r="D32" s="32" t="s">
        <v>935</v>
      </c>
      <c r="E32" s="90"/>
      <c r="F32" s="32" t="s">
        <v>122</v>
      </c>
      <c r="G32" s="90">
        <v>465</v>
      </c>
      <c r="H32" s="96" t="s">
        <v>1131</v>
      </c>
      <c r="I32" s="194">
        <v>1135000</v>
      </c>
      <c r="J32" s="91">
        <v>0</v>
      </c>
      <c r="K32" s="91">
        <v>0</v>
      </c>
      <c r="L32" s="91">
        <f>SUM(I32:K32)</f>
        <v>1135000</v>
      </c>
      <c r="M32" s="182"/>
      <c r="N32" s="122"/>
      <c r="O32" s="123"/>
    </row>
    <row r="33" spans="1:15" s="1" customFormat="1">
      <c r="A33" s="726" t="s">
        <v>186</v>
      </c>
      <c r="B33" s="726"/>
      <c r="C33" s="726"/>
      <c r="D33" s="726"/>
      <c r="E33" s="726"/>
      <c r="F33" s="726"/>
      <c r="G33" s="726"/>
      <c r="H33" s="726"/>
      <c r="I33" s="94">
        <f>SUM(I24:I32)</f>
        <v>15340500</v>
      </c>
      <c r="J33" s="94">
        <f>SUM(J24:J32)</f>
        <v>0</v>
      </c>
      <c r="K33" s="94">
        <f>SUM(K24:K32)</f>
        <v>0</v>
      </c>
      <c r="L33" s="153">
        <f>SUM(I33:K33)</f>
        <v>15340500</v>
      </c>
      <c r="M33" s="182"/>
      <c r="N33" s="119"/>
      <c r="O33" s="121"/>
    </row>
    <row r="34" spans="1:15" s="1" customFormat="1">
      <c r="A34" s="726" t="s">
        <v>125</v>
      </c>
      <c r="B34" s="726"/>
      <c r="C34" s="726"/>
      <c r="D34" s="726"/>
      <c r="E34" s="726"/>
      <c r="F34" s="726"/>
      <c r="G34" s="726"/>
      <c r="H34" s="726"/>
      <c r="I34" s="94">
        <f>SUM(I33)</f>
        <v>15340500</v>
      </c>
      <c r="J34" s="94">
        <f t="shared" ref="J34:L35" si="2">SUM(J33)</f>
        <v>0</v>
      </c>
      <c r="K34" s="94">
        <f t="shared" si="2"/>
        <v>0</v>
      </c>
      <c r="L34" s="95">
        <f t="shared" si="2"/>
        <v>15340500</v>
      </c>
      <c r="M34" s="641"/>
      <c r="N34" s="119"/>
      <c r="O34" s="121"/>
    </row>
    <row r="35" spans="1:15" s="1" customFormat="1">
      <c r="A35" s="726" t="s">
        <v>126</v>
      </c>
      <c r="B35" s="726"/>
      <c r="C35" s="726"/>
      <c r="D35" s="726"/>
      <c r="E35" s="726"/>
      <c r="F35" s="726"/>
      <c r="G35" s="726"/>
      <c r="H35" s="726"/>
      <c r="I35" s="94">
        <f>SUM(I34)</f>
        <v>15340500</v>
      </c>
      <c r="J35" s="94">
        <f t="shared" si="2"/>
        <v>0</v>
      </c>
      <c r="K35" s="94">
        <f t="shared" si="2"/>
        <v>0</v>
      </c>
      <c r="L35" s="95">
        <f t="shared" si="2"/>
        <v>15340500</v>
      </c>
      <c r="M35" s="552"/>
      <c r="N35" s="119"/>
      <c r="O35" s="121"/>
    </row>
    <row r="36" spans="1:15" s="1" customFormat="1">
      <c r="A36" s="751" t="s">
        <v>127</v>
      </c>
      <c r="B36" s="751"/>
      <c r="C36" s="751"/>
      <c r="D36" s="751"/>
      <c r="E36" s="751"/>
      <c r="F36" s="751"/>
      <c r="G36" s="751"/>
      <c r="H36" s="751"/>
      <c r="I36" s="751"/>
      <c r="J36" s="751"/>
      <c r="K36" s="751"/>
      <c r="L36" s="751"/>
      <c r="M36" s="216"/>
      <c r="N36" s="119"/>
      <c r="O36" s="121"/>
    </row>
    <row r="37" spans="1:15" s="1" customFormat="1">
      <c r="A37" s="750" t="s">
        <v>128</v>
      </c>
      <c r="B37" s="750"/>
      <c r="C37" s="750"/>
      <c r="D37" s="750"/>
      <c r="E37" s="750"/>
      <c r="F37" s="750"/>
      <c r="G37" s="750"/>
      <c r="H37" s="750"/>
      <c r="I37" s="751"/>
      <c r="J37" s="751"/>
      <c r="K37" s="751"/>
      <c r="L37" s="751"/>
      <c r="M37" s="182"/>
      <c r="N37" s="119"/>
      <c r="O37" s="121"/>
    </row>
    <row r="38" spans="1:15" s="1" customFormat="1">
      <c r="A38" s="568"/>
      <c r="B38" s="629"/>
      <c r="C38" s="724" t="s">
        <v>938</v>
      </c>
      <c r="D38" s="724"/>
      <c r="E38" s="724"/>
      <c r="F38" s="724"/>
      <c r="G38" s="724"/>
      <c r="H38" s="725"/>
      <c r="I38" s="629"/>
      <c r="J38" s="629"/>
      <c r="K38" s="629"/>
      <c r="L38" s="630"/>
      <c r="M38" s="182"/>
      <c r="N38" s="119"/>
      <c r="O38" s="121"/>
    </row>
    <row r="39" spans="1:15" s="1" customFormat="1">
      <c r="A39" s="568"/>
      <c r="B39" s="629"/>
      <c r="C39" s="629"/>
      <c r="D39" s="724" t="s">
        <v>1079</v>
      </c>
      <c r="E39" s="724"/>
      <c r="F39" s="724"/>
      <c r="G39" s="724"/>
      <c r="H39" s="725"/>
      <c r="I39" s="624"/>
      <c r="J39" s="636"/>
      <c r="K39" s="636"/>
      <c r="L39" s="636"/>
      <c r="M39" s="182"/>
      <c r="N39" s="122"/>
      <c r="O39" s="121"/>
    </row>
    <row r="40" spans="1:15" s="1" customFormat="1">
      <c r="A40" s="754" t="s">
        <v>199</v>
      </c>
      <c r="B40" s="754"/>
      <c r="C40" s="754"/>
      <c r="D40" s="754"/>
      <c r="E40" s="754"/>
      <c r="F40" s="754"/>
      <c r="G40" s="754"/>
      <c r="H40" s="754"/>
      <c r="I40" s="751"/>
      <c r="J40" s="751"/>
      <c r="K40" s="751"/>
      <c r="L40" s="751"/>
      <c r="M40" s="182"/>
      <c r="N40" s="119"/>
      <c r="O40" s="123"/>
    </row>
    <row r="41" spans="1:15" s="1" customFormat="1" ht="24">
      <c r="A41" s="262" t="s">
        <v>595</v>
      </c>
      <c r="B41" s="98" t="s">
        <v>200</v>
      </c>
      <c r="C41" s="98" t="s">
        <v>1057</v>
      </c>
      <c r="D41" s="98" t="s">
        <v>1078</v>
      </c>
      <c r="E41" s="98" t="s">
        <v>1058</v>
      </c>
      <c r="F41" s="99" t="s">
        <v>129</v>
      </c>
      <c r="G41" s="99">
        <v>472</v>
      </c>
      <c r="H41" s="99" t="s">
        <v>124</v>
      </c>
      <c r="I41" s="91">
        <v>10125000</v>
      </c>
      <c r="J41" s="100"/>
      <c r="K41" s="100"/>
      <c r="L41" s="91">
        <f>I41+J41+K41</f>
        <v>10125000</v>
      </c>
      <c r="M41" s="182"/>
      <c r="N41" s="119"/>
      <c r="O41" s="121"/>
    </row>
    <row r="42" spans="1:15" s="1" customFormat="1">
      <c r="A42" s="758" t="s">
        <v>201</v>
      </c>
      <c r="B42" s="758"/>
      <c r="C42" s="758"/>
      <c r="D42" s="758"/>
      <c r="E42" s="758"/>
      <c r="F42" s="758"/>
      <c r="G42" s="758"/>
      <c r="H42" s="758"/>
      <c r="I42" s="95">
        <f>SUM(I41)</f>
        <v>10125000</v>
      </c>
      <c r="J42" s="95">
        <f>SUM(J41)</f>
        <v>0</v>
      </c>
      <c r="K42" s="95">
        <f>SUM(K41)</f>
        <v>0</v>
      </c>
      <c r="L42" s="95">
        <f>SUM(L41)</f>
        <v>10125000</v>
      </c>
      <c r="M42" s="182"/>
      <c r="N42" s="119"/>
      <c r="O42" s="121"/>
    </row>
    <row r="43" spans="1:15" s="1" customFormat="1">
      <c r="A43" s="718" t="s">
        <v>940</v>
      </c>
      <c r="B43" s="719"/>
      <c r="C43" s="719"/>
      <c r="D43" s="719"/>
      <c r="E43" s="719"/>
      <c r="F43" s="719"/>
      <c r="G43" s="719"/>
      <c r="H43" s="720"/>
      <c r="I43" s="636"/>
      <c r="J43" s="636"/>
      <c r="K43" s="636"/>
      <c r="L43" s="636"/>
      <c r="M43" s="182"/>
      <c r="N43" s="119"/>
      <c r="O43" s="121"/>
    </row>
    <row r="44" spans="1:15" s="1" customFormat="1">
      <c r="A44" s="751" t="s">
        <v>896</v>
      </c>
      <c r="B44" s="751"/>
      <c r="C44" s="751"/>
      <c r="D44" s="751"/>
      <c r="E44" s="751"/>
      <c r="F44" s="751"/>
      <c r="G44" s="751"/>
      <c r="H44" s="751"/>
      <c r="I44" s="751"/>
      <c r="J44" s="751"/>
      <c r="K44" s="751"/>
      <c r="L44" s="751"/>
      <c r="M44" s="182"/>
      <c r="N44" s="119"/>
      <c r="O44" s="121"/>
    </row>
    <row r="45" spans="1:15" s="1" customFormat="1" ht="24">
      <c r="A45" s="32" t="s">
        <v>595</v>
      </c>
      <c r="B45" s="32" t="s">
        <v>736</v>
      </c>
      <c r="C45" s="98" t="s">
        <v>1057</v>
      </c>
      <c r="D45" s="32" t="s">
        <v>1061</v>
      </c>
      <c r="E45" s="32"/>
      <c r="F45" s="32" t="s">
        <v>130</v>
      </c>
      <c r="G45" s="90">
        <v>472</v>
      </c>
      <c r="H45" s="96" t="s">
        <v>725</v>
      </c>
      <c r="I45" s="250">
        <v>850000</v>
      </c>
      <c r="J45" s="91"/>
      <c r="K45" s="91">
        <v>5630000</v>
      </c>
      <c r="L45" s="91">
        <f>I45+J45+K45</f>
        <v>6480000</v>
      </c>
      <c r="M45" s="182"/>
      <c r="N45" s="119"/>
      <c r="O45" s="121"/>
    </row>
    <row r="46" spans="1:15" s="1" customFormat="1">
      <c r="A46" s="758" t="s">
        <v>728</v>
      </c>
      <c r="B46" s="758"/>
      <c r="C46" s="758"/>
      <c r="D46" s="758"/>
      <c r="E46" s="758"/>
      <c r="F46" s="758"/>
      <c r="G46" s="758"/>
      <c r="H46" s="758"/>
      <c r="I46" s="95">
        <f>SUM(I45:I45)</f>
        <v>850000</v>
      </c>
      <c r="J46" s="95">
        <f>SUM(J45)</f>
        <v>0</v>
      </c>
      <c r="K46" s="95">
        <f>SUM(K45:K45)</f>
        <v>5630000</v>
      </c>
      <c r="L46" s="95">
        <f>SUM(I46:K46)</f>
        <v>6480000</v>
      </c>
      <c r="M46" s="182"/>
      <c r="N46" s="119"/>
      <c r="O46" s="121"/>
    </row>
    <row r="47" spans="1:15" s="1" customFormat="1">
      <c r="A47" s="718" t="s">
        <v>1086</v>
      </c>
      <c r="B47" s="719"/>
      <c r="C47" s="719"/>
      <c r="D47" s="719"/>
      <c r="E47" s="719"/>
      <c r="F47" s="719"/>
      <c r="G47" s="719"/>
      <c r="H47" s="720"/>
      <c r="I47" s="250"/>
      <c r="J47" s="91"/>
      <c r="K47" s="91"/>
      <c r="L47" s="91"/>
      <c r="M47" s="182"/>
      <c r="N47" s="119"/>
      <c r="O47" s="121"/>
    </row>
    <row r="48" spans="1:15" s="1" customFormat="1" ht="24">
      <c r="A48" s="32"/>
      <c r="B48" s="32"/>
      <c r="C48" s="109" t="s">
        <v>1057</v>
      </c>
      <c r="D48" s="109"/>
      <c r="E48" s="109" t="s">
        <v>1060</v>
      </c>
      <c r="F48" s="32"/>
      <c r="G48" s="90">
        <v>472</v>
      </c>
      <c r="H48" s="96" t="s">
        <v>124</v>
      </c>
      <c r="I48" s="250">
        <v>2000000</v>
      </c>
      <c r="J48" s="91"/>
      <c r="K48" s="91"/>
      <c r="L48" s="91">
        <f>SUM(I48:K48)</f>
        <v>2000000</v>
      </c>
      <c r="N48" s="119"/>
      <c r="O48" s="121"/>
    </row>
    <row r="49" spans="1:16372" s="1" customFormat="1">
      <c r="A49" s="758" t="s">
        <v>728</v>
      </c>
      <c r="B49" s="758"/>
      <c r="C49" s="758"/>
      <c r="D49" s="758"/>
      <c r="E49" s="758"/>
      <c r="F49" s="758"/>
      <c r="G49" s="758"/>
      <c r="H49" s="758"/>
      <c r="I49" s="95">
        <f>I48</f>
        <v>2000000</v>
      </c>
      <c r="J49" s="95">
        <f t="shared" ref="J49:K49" si="3">J48</f>
        <v>0</v>
      </c>
      <c r="K49" s="95">
        <f t="shared" si="3"/>
        <v>0</v>
      </c>
      <c r="L49" s="95">
        <f>L48</f>
        <v>2000000</v>
      </c>
      <c r="N49" s="119"/>
      <c r="O49" s="121"/>
    </row>
    <row r="50" spans="1:16372" s="1" customFormat="1">
      <c r="A50" s="718" t="s">
        <v>1026</v>
      </c>
      <c r="B50" s="719"/>
      <c r="C50" s="719"/>
      <c r="D50" s="719"/>
      <c r="E50" s="719"/>
      <c r="F50" s="719"/>
      <c r="G50" s="719"/>
      <c r="H50" s="720"/>
      <c r="I50" s="636"/>
      <c r="J50" s="636"/>
      <c r="K50" s="636"/>
      <c r="L50" s="636"/>
      <c r="N50" s="132"/>
      <c r="O50" s="121"/>
    </row>
    <row r="51" spans="1:16372" s="1" customFormat="1">
      <c r="A51" s="718" t="s">
        <v>1047</v>
      </c>
      <c r="B51" s="719"/>
      <c r="C51" s="719"/>
      <c r="D51" s="719"/>
      <c r="E51" s="719"/>
      <c r="F51" s="719"/>
      <c r="G51" s="719"/>
      <c r="H51" s="720"/>
      <c r="I51" s="636"/>
      <c r="J51" s="636"/>
      <c r="K51" s="636"/>
      <c r="L51" s="636"/>
      <c r="N51" s="119"/>
      <c r="O51" s="121"/>
    </row>
    <row r="52" spans="1:16372" s="1" customFormat="1">
      <c r="A52" s="739" t="s">
        <v>1135</v>
      </c>
      <c r="B52" s="740"/>
      <c r="C52" s="740"/>
      <c r="D52" s="740"/>
      <c r="E52" s="740"/>
      <c r="F52" s="740"/>
      <c r="G52" s="740"/>
      <c r="H52" s="741"/>
      <c r="I52" s="100"/>
      <c r="J52" s="100"/>
      <c r="K52" s="100"/>
      <c r="L52" s="100"/>
      <c r="N52" s="119"/>
      <c r="O52" s="121"/>
    </row>
    <row r="53" spans="1:16372" s="1" customFormat="1" ht="24">
      <c r="A53" s="32" t="s">
        <v>595</v>
      </c>
      <c r="B53" s="588">
        <v>630</v>
      </c>
      <c r="C53" s="163"/>
      <c r="D53" s="163"/>
      <c r="E53" s="163"/>
      <c r="F53" s="325" t="s">
        <v>686</v>
      </c>
      <c r="G53" s="93">
        <v>472</v>
      </c>
      <c r="H53" s="451" t="s">
        <v>1117</v>
      </c>
      <c r="I53" s="250">
        <v>1000000</v>
      </c>
      <c r="J53" s="91">
        <v>0</v>
      </c>
      <c r="K53" s="91">
        <v>0</v>
      </c>
      <c r="L53" s="91">
        <f>SUM(I53:K53)</f>
        <v>1000000</v>
      </c>
      <c r="N53" s="119"/>
      <c r="O53" s="133"/>
    </row>
    <row r="54" spans="1:16372" s="24" customFormat="1" ht="24">
      <c r="A54" s="32"/>
      <c r="B54" s="588">
        <v>630</v>
      </c>
      <c r="C54" s="163"/>
      <c r="D54" s="163"/>
      <c r="E54" s="163"/>
      <c r="F54" s="325" t="s">
        <v>146</v>
      </c>
      <c r="G54" s="93">
        <v>472</v>
      </c>
      <c r="H54" s="451" t="s">
        <v>1118</v>
      </c>
      <c r="I54" s="105">
        <v>500000</v>
      </c>
      <c r="J54" s="105">
        <v>0</v>
      </c>
      <c r="K54" s="105">
        <v>0</v>
      </c>
      <c r="L54" s="105">
        <f>SUM(I54:K54)</f>
        <v>500000</v>
      </c>
      <c r="M54" s="583"/>
      <c r="N54" s="766"/>
      <c r="O54" s="766"/>
      <c r="P54" s="766"/>
      <c r="Q54" s="766"/>
      <c r="R54" s="766"/>
      <c r="S54" s="766"/>
      <c r="T54" s="766"/>
      <c r="U54" s="766" t="s">
        <v>939</v>
      </c>
      <c r="V54" s="766"/>
      <c r="W54" s="766"/>
      <c r="X54" s="766"/>
      <c r="Y54" s="766"/>
      <c r="Z54" s="766"/>
      <c r="AA54" s="766"/>
      <c r="AB54" s="766"/>
      <c r="AC54" s="766" t="s">
        <v>939</v>
      </c>
      <c r="AD54" s="766"/>
      <c r="AE54" s="766"/>
      <c r="AF54" s="766"/>
      <c r="AG54" s="766"/>
      <c r="AH54" s="766"/>
      <c r="AI54" s="766"/>
      <c r="AJ54" s="766"/>
      <c r="AK54" s="766" t="s">
        <v>939</v>
      </c>
      <c r="AL54" s="766"/>
      <c r="AM54" s="766"/>
      <c r="AN54" s="766"/>
      <c r="AO54" s="766"/>
      <c r="AP54" s="766"/>
      <c r="AQ54" s="766"/>
      <c r="AR54" s="766"/>
      <c r="AS54" s="766" t="s">
        <v>939</v>
      </c>
      <c r="AT54" s="766"/>
      <c r="AU54" s="766"/>
      <c r="AV54" s="766"/>
      <c r="AW54" s="766"/>
      <c r="AX54" s="766"/>
      <c r="AY54" s="766"/>
      <c r="AZ54" s="766"/>
      <c r="BA54" s="766" t="s">
        <v>939</v>
      </c>
      <c r="BB54" s="766"/>
      <c r="BC54" s="766"/>
      <c r="BD54" s="766"/>
      <c r="BE54" s="766"/>
      <c r="BF54" s="766"/>
      <c r="BG54" s="766"/>
      <c r="BH54" s="766"/>
      <c r="BI54" s="766" t="s">
        <v>939</v>
      </c>
      <c r="BJ54" s="766"/>
      <c r="BK54" s="766"/>
      <c r="BL54" s="766"/>
      <c r="BM54" s="766"/>
      <c r="BN54" s="766"/>
      <c r="BO54" s="766"/>
      <c r="BP54" s="766"/>
      <c r="BQ54" s="766" t="s">
        <v>939</v>
      </c>
      <c r="BR54" s="766"/>
      <c r="BS54" s="766"/>
      <c r="BT54" s="766"/>
      <c r="BU54" s="766"/>
      <c r="BV54" s="766"/>
      <c r="BW54" s="766"/>
      <c r="BX54" s="766"/>
      <c r="BY54" s="766" t="s">
        <v>939</v>
      </c>
      <c r="BZ54" s="766"/>
      <c r="CA54" s="766"/>
      <c r="CB54" s="766"/>
      <c r="CC54" s="766"/>
      <c r="CD54" s="766"/>
      <c r="CE54" s="766"/>
      <c r="CF54" s="766"/>
      <c r="CG54" s="766" t="s">
        <v>939</v>
      </c>
      <c r="CH54" s="766"/>
      <c r="CI54" s="766"/>
      <c r="CJ54" s="766"/>
      <c r="CK54" s="766"/>
      <c r="CL54" s="766"/>
      <c r="CM54" s="766"/>
      <c r="CN54" s="766"/>
      <c r="CO54" s="766" t="s">
        <v>939</v>
      </c>
      <c r="CP54" s="766"/>
      <c r="CQ54" s="766"/>
      <c r="CR54" s="766"/>
      <c r="CS54" s="766"/>
      <c r="CT54" s="766"/>
      <c r="CU54" s="766"/>
      <c r="CV54" s="766"/>
      <c r="CW54" s="766" t="s">
        <v>939</v>
      </c>
      <c r="CX54" s="766"/>
      <c r="CY54" s="766"/>
      <c r="CZ54" s="766"/>
      <c r="DA54" s="766"/>
      <c r="DB54" s="766"/>
      <c r="DC54" s="766"/>
      <c r="DD54" s="766"/>
      <c r="DE54" s="766" t="s">
        <v>939</v>
      </c>
      <c r="DF54" s="766"/>
      <c r="DG54" s="766"/>
      <c r="DH54" s="766"/>
      <c r="DI54" s="766"/>
      <c r="DJ54" s="766"/>
      <c r="DK54" s="766"/>
      <c r="DL54" s="766"/>
      <c r="DM54" s="766" t="s">
        <v>939</v>
      </c>
      <c r="DN54" s="766"/>
      <c r="DO54" s="766"/>
      <c r="DP54" s="766"/>
      <c r="DQ54" s="766"/>
      <c r="DR54" s="766"/>
      <c r="DS54" s="766"/>
      <c r="DT54" s="766"/>
      <c r="DU54" s="766" t="s">
        <v>939</v>
      </c>
      <c r="DV54" s="766"/>
      <c r="DW54" s="766"/>
      <c r="DX54" s="766"/>
      <c r="DY54" s="766"/>
      <c r="DZ54" s="766"/>
      <c r="EA54" s="766"/>
      <c r="EB54" s="766"/>
      <c r="EC54" s="766" t="s">
        <v>939</v>
      </c>
      <c r="ED54" s="766"/>
      <c r="EE54" s="766"/>
      <c r="EF54" s="766"/>
      <c r="EG54" s="766"/>
      <c r="EH54" s="766"/>
      <c r="EI54" s="766"/>
      <c r="EJ54" s="766"/>
      <c r="EK54" s="766" t="s">
        <v>939</v>
      </c>
      <c r="EL54" s="766"/>
      <c r="EM54" s="766"/>
      <c r="EN54" s="766"/>
      <c r="EO54" s="766"/>
      <c r="EP54" s="766"/>
      <c r="EQ54" s="766"/>
      <c r="ER54" s="766"/>
      <c r="ES54" s="766" t="s">
        <v>939</v>
      </c>
      <c r="ET54" s="766"/>
      <c r="EU54" s="766"/>
      <c r="EV54" s="766"/>
      <c r="EW54" s="766"/>
      <c r="EX54" s="766"/>
      <c r="EY54" s="766"/>
      <c r="EZ54" s="766"/>
      <c r="FA54" s="766" t="s">
        <v>939</v>
      </c>
      <c r="FB54" s="766"/>
      <c r="FC54" s="766"/>
      <c r="FD54" s="766"/>
      <c r="FE54" s="766"/>
      <c r="FF54" s="766"/>
      <c r="FG54" s="766"/>
      <c r="FH54" s="766"/>
      <c r="FI54" s="766" t="s">
        <v>939</v>
      </c>
      <c r="FJ54" s="766"/>
      <c r="FK54" s="766"/>
      <c r="FL54" s="766"/>
      <c r="FM54" s="766"/>
      <c r="FN54" s="766"/>
      <c r="FO54" s="766"/>
      <c r="FP54" s="766"/>
      <c r="FQ54" s="766" t="s">
        <v>939</v>
      </c>
      <c r="FR54" s="766"/>
      <c r="FS54" s="766"/>
      <c r="FT54" s="766"/>
      <c r="FU54" s="766"/>
      <c r="FV54" s="766"/>
      <c r="FW54" s="766"/>
      <c r="FX54" s="766"/>
      <c r="FY54" s="766" t="s">
        <v>939</v>
      </c>
      <c r="FZ54" s="766"/>
      <c r="GA54" s="766"/>
      <c r="GB54" s="766"/>
      <c r="GC54" s="766"/>
      <c r="GD54" s="766"/>
      <c r="GE54" s="766"/>
      <c r="GF54" s="766"/>
      <c r="GG54" s="766" t="s">
        <v>939</v>
      </c>
      <c r="GH54" s="766"/>
      <c r="GI54" s="766"/>
      <c r="GJ54" s="766"/>
      <c r="GK54" s="766"/>
      <c r="GL54" s="766"/>
      <c r="GM54" s="766"/>
      <c r="GN54" s="766"/>
      <c r="GO54" s="766" t="s">
        <v>939</v>
      </c>
      <c r="GP54" s="766"/>
      <c r="GQ54" s="766"/>
      <c r="GR54" s="766"/>
      <c r="GS54" s="766"/>
      <c r="GT54" s="766"/>
      <c r="GU54" s="766"/>
      <c r="GV54" s="766"/>
      <c r="GW54" s="766" t="s">
        <v>939</v>
      </c>
      <c r="GX54" s="766"/>
      <c r="GY54" s="766"/>
      <c r="GZ54" s="766"/>
      <c r="HA54" s="766"/>
      <c r="HB54" s="766"/>
      <c r="HC54" s="766"/>
      <c r="HD54" s="766"/>
      <c r="HE54" s="766" t="s">
        <v>939</v>
      </c>
      <c r="HF54" s="766"/>
      <c r="HG54" s="766"/>
      <c r="HH54" s="766"/>
      <c r="HI54" s="766"/>
      <c r="HJ54" s="766"/>
      <c r="HK54" s="766"/>
      <c r="HL54" s="766"/>
      <c r="HM54" s="766" t="s">
        <v>939</v>
      </c>
      <c r="HN54" s="766"/>
      <c r="HO54" s="766"/>
      <c r="HP54" s="766"/>
      <c r="HQ54" s="766"/>
      <c r="HR54" s="766"/>
      <c r="HS54" s="766"/>
      <c r="HT54" s="766"/>
      <c r="HU54" s="766" t="s">
        <v>939</v>
      </c>
      <c r="HV54" s="766"/>
      <c r="HW54" s="766"/>
      <c r="HX54" s="766"/>
      <c r="HY54" s="766"/>
      <c r="HZ54" s="766"/>
      <c r="IA54" s="766"/>
      <c r="IB54" s="766"/>
      <c r="IC54" s="766" t="s">
        <v>939</v>
      </c>
      <c r="ID54" s="766"/>
      <c r="IE54" s="766"/>
      <c r="IF54" s="766"/>
      <c r="IG54" s="766"/>
      <c r="IH54" s="766"/>
      <c r="II54" s="766"/>
      <c r="IJ54" s="766"/>
      <c r="IK54" s="766" t="s">
        <v>939</v>
      </c>
      <c r="IL54" s="766"/>
      <c r="IM54" s="766"/>
      <c r="IN54" s="766"/>
      <c r="IO54" s="766"/>
      <c r="IP54" s="766"/>
      <c r="IQ54" s="766"/>
      <c r="IR54" s="766"/>
      <c r="IS54" s="766" t="s">
        <v>939</v>
      </c>
      <c r="IT54" s="766"/>
      <c r="IU54" s="766"/>
      <c r="IV54" s="766"/>
      <c r="IW54" s="766"/>
      <c r="IX54" s="766"/>
      <c r="IY54" s="766"/>
      <c r="IZ54" s="766"/>
      <c r="JA54" s="766" t="s">
        <v>939</v>
      </c>
      <c r="JB54" s="766"/>
      <c r="JC54" s="766"/>
      <c r="JD54" s="766"/>
      <c r="JE54" s="766"/>
      <c r="JF54" s="766"/>
      <c r="JG54" s="766"/>
      <c r="JH54" s="766"/>
      <c r="JI54" s="766" t="s">
        <v>939</v>
      </c>
      <c r="JJ54" s="766"/>
      <c r="JK54" s="766"/>
      <c r="JL54" s="766"/>
      <c r="JM54" s="766"/>
      <c r="JN54" s="766"/>
      <c r="JO54" s="766"/>
      <c r="JP54" s="766"/>
      <c r="JQ54" s="766" t="s">
        <v>939</v>
      </c>
      <c r="JR54" s="766"/>
      <c r="JS54" s="766"/>
      <c r="JT54" s="766"/>
      <c r="JU54" s="766"/>
      <c r="JV54" s="766"/>
      <c r="JW54" s="766"/>
      <c r="JX54" s="766"/>
      <c r="JY54" s="766" t="s">
        <v>939</v>
      </c>
      <c r="JZ54" s="766"/>
      <c r="KA54" s="766"/>
      <c r="KB54" s="766"/>
      <c r="KC54" s="766"/>
      <c r="KD54" s="766"/>
      <c r="KE54" s="766"/>
      <c r="KF54" s="766"/>
      <c r="KG54" s="766" t="s">
        <v>939</v>
      </c>
      <c r="KH54" s="766"/>
      <c r="KI54" s="766"/>
      <c r="KJ54" s="766"/>
      <c r="KK54" s="766"/>
      <c r="KL54" s="766"/>
      <c r="KM54" s="766"/>
      <c r="KN54" s="766"/>
      <c r="KO54" s="766" t="s">
        <v>939</v>
      </c>
      <c r="KP54" s="766"/>
      <c r="KQ54" s="766"/>
      <c r="KR54" s="766"/>
      <c r="KS54" s="766"/>
      <c r="KT54" s="766"/>
      <c r="KU54" s="766"/>
      <c r="KV54" s="766"/>
      <c r="KW54" s="766" t="s">
        <v>939</v>
      </c>
      <c r="KX54" s="766"/>
      <c r="KY54" s="766"/>
      <c r="KZ54" s="766"/>
      <c r="LA54" s="766"/>
      <c r="LB54" s="766"/>
      <c r="LC54" s="766"/>
      <c r="LD54" s="766"/>
      <c r="LE54" s="766" t="s">
        <v>939</v>
      </c>
      <c r="LF54" s="766"/>
      <c r="LG54" s="766"/>
      <c r="LH54" s="766"/>
      <c r="LI54" s="766"/>
      <c r="LJ54" s="766"/>
      <c r="LK54" s="766"/>
      <c r="LL54" s="766"/>
      <c r="LM54" s="766" t="s">
        <v>939</v>
      </c>
      <c r="LN54" s="766"/>
      <c r="LO54" s="766"/>
      <c r="LP54" s="766"/>
      <c r="LQ54" s="766"/>
      <c r="LR54" s="766"/>
      <c r="LS54" s="766"/>
      <c r="LT54" s="766"/>
      <c r="LU54" s="766" t="s">
        <v>939</v>
      </c>
      <c r="LV54" s="766"/>
      <c r="LW54" s="766"/>
      <c r="LX54" s="766"/>
      <c r="LY54" s="766"/>
      <c r="LZ54" s="766"/>
      <c r="MA54" s="766"/>
      <c r="MB54" s="766"/>
      <c r="MC54" s="766" t="s">
        <v>939</v>
      </c>
      <c r="MD54" s="766"/>
      <c r="ME54" s="766"/>
      <c r="MF54" s="766"/>
      <c r="MG54" s="766"/>
      <c r="MH54" s="766"/>
      <c r="MI54" s="766"/>
      <c r="MJ54" s="766"/>
      <c r="MK54" s="766" t="s">
        <v>939</v>
      </c>
      <c r="ML54" s="766"/>
      <c r="MM54" s="766"/>
      <c r="MN54" s="766"/>
      <c r="MO54" s="766"/>
      <c r="MP54" s="766"/>
      <c r="MQ54" s="766"/>
      <c r="MR54" s="766"/>
      <c r="MS54" s="766" t="s">
        <v>939</v>
      </c>
      <c r="MT54" s="766"/>
      <c r="MU54" s="766"/>
      <c r="MV54" s="766"/>
      <c r="MW54" s="766"/>
      <c r="MX54" s="766"/>
      <c r="MY54" s="766"/>
      <c r="MZ54" s="766"/>
      <c r="NA54" s="766" t="s">
        <v>939</v>
      </c>
      <c r="NB54" s="766"/>
      <c r="NC54" s="766"/>
      <c r="ND54" s="766"/>
      <c r="NE54" s="766"/>
      <c r="NF54" s="766"/>
      <c r="NG54" s="766"/>
      <c r="NH54" s="766"/>
      <c r="NI54" s="766" t="s">
        <v>939</v>
      </c>
      <c r="NJ54" s="766"/>
      <c r="NK54" s="766"/>
      <c r="NL54" s="766"/>
      <c r="NM54" s="766"/>
      <c r="NN54" s="766"/>
      <c r="NO54" s="766"/>
      <c r="NP54" s="766"/>
      <c r="NQ54" s="766" t="s">
        <v>939</v>
      </c>
      <c r="NR54" s="766"/>
      <c r="NS54" s="766"/>
      <c r="NT54" s="766"/>
      <c r="NU54" s="766"/>
      <c r="NV54" s="766"/>
      <c r="NW54" s="766"/>
      <c r="NX54" s="766"/>
      <c r="NY54" s="766" t="s">
        <v>939</v>
      </c>
      <c r="NZ54" s="766"/>
      <c r="OA54" s="766"/>
      <c r="OB54" s="766"/>
      <c r="OC54" s="766"/>
      <c r="OD54" s="766"/>
      <c r="OE54" s="766"/>
      <c r="OF54" s="766"/>
      <c r="OG54" s="766" t="s">
        <v>939</v>
      </c>
      <c r="OH54" s="766"/>
      <c r="OI54" s="766"/>
      <c r="OJ54" s="766"/>
      <c r="OK54" s="766"/>
      <c r="OL54" s="766"/>
      <c r="OM54" s="766"/>
      <c r="ON54" s="766"/>
      <c r="OO54" s="766" t="s">
        <v>939</v>
      </c>
      <c r="OP54" s="766"/>
      <c r="OQ54" s="766"/>
      <c r="OR54" s="766"/>
      <c r="OS54" s="766"/>
      <c r="OT54" s="766"/>
      <c r="OU54" s="766"/>
      <c r="OV54" s="766"/>
      <c r="OW54" s="766" t="s">
        <v>939</v>
      </c>
      <c r="OX54" s="766"/>
      <c r="OY54" s="766"/>
      <c r="OZ54" s="766"/>
      <c r="PA54" s="766"/>
      <c r="PB54" s="766"/>
      <c r="PC54" s="766"/>
      <c r="PD54" s="766"/>
      <c r="PE54" s="766" t="s">
        <v>939</v>
      </c>
      <c r="PF54" s="766"/>
      <c r="PG54" s="766"/>
      <c r="PH54" s="766"/>
      <c r="PI54" s="766"/>
      <c r="PJ54" s="766"/>
      <c r="PK54" s="766"/>
      <c r="PL54" s="766"/>
      <c r="PM54" s="766" t="s">
        <v>939</v>
      </c>
      <c r="PN54" s="766"/>
      <c r="PO54" s="766"/>
      <c r="PP54" s="766"/>
      <c r="PQ54" s="766"/>
      <c r="PR54" s="766"/>
      <c r="PS54" s="766"/>
      <c r="PT54" s="766"/>
      <c r="PU54" s="766" t="s">
        <v>939</v>
      </c>
      <c r="PV54" s="766"/>
      <c r="PW54" s="766"/>
      <c r="PX54" s="766"/>
      <c r="PY54" s="766"/>
      <c r="PZ54" s="766"/>
      <c r="QA54" s="766"/>
      <c r="QB54" s="766"/>
      <c r="QC54" s="766" t="s">
        <v>939</v>
      </c>
      <c r="QD54" s="766"/>
      <c r="QE54" s="766"/>
      <c r="QF54" s="766"/>
      <c r="QG54" s="766"/>
      <c r="QH54" s="766"/>
      <c r="QI54" s="766"/>
      <c r="QJ54" s="766"/>
      <c r="QK54" s="766" t="s">
        <v>939</v>
      </c>
      <c r="QL54" s="766"/>
      <c r="QM54" s="766"/>
      <c r="QN54" s="766"/>
      <c r="QO54" s="766"/>
      <c r="QP54" s="766"/>
      <c r="QQ54" s="766"/>
      <c r="QR54" s="766"/>
      <c r="QS54" s="766" t="s">
        <v>939</v>
      </c>
      <c r="QT54" s="766"/>
      <c r="QU54" s="766"/>
      <c r="QV54" s="766"/>
      <c r="QW54" s="766"/>
      <c r="QX54" s="766"/>
      <c r="QY54" s="766"/>
      <c r="QZ54" s="766"/>
      <c r="RA54" s="766" t="s">
        <v>939</v>
      </c>
      <c r="RB54" s="766"/>
      <c r="RC54" s="766"/>
      <c r="RD54" s="766"/>
      <c r="RE54" s="766"/>
      <c r="RF54" s="766"/>
      <c r="RG54" s="766"/>
      <c r="RH54" s="766"/>
      <c r="RI54" s="766" t="s">
        <v>939</v>
      </c>
      <c r="RJ54" s="766"/>
      <c r="RK54" s="766"/>
      <c r="RL54" s="766"/>
      <c r="RM54" s="766"/>
      <c r="RN54" s="766"/>
      <c r="RO54" s="766"/>
      <c r="RP54" s="766"/>
      <c r="RQ54" s="766" t="s">
        <v>939</v>
      </c>
      <c r="RR54" s="766"/>
      <c r="RS54" s="766"/>
      <c r="RT54" s="766"/>
      <c r="RU54" s="766"/>
      <c r="RV54" s="766"/>
      <c r="RW54" s="766"/>
      <c r="RX54" s="766"/>
      <c r="RY54" s="766" t="s">
        <v>939</v>
      </c>
      <c r="RZ54" s="766"/>
      <c r="SA54" s="766"/>
      <c r="SB54" s="766"/>
      <c r="SC54" s="766"/>
      <c r="SD54" s="766"/>
      <c r="SE54" s="766"/>
      <c r="SF54" s="766"/>
      <c r="SG54" s="766" t="s">
        <v>939</v>
      </c>
      <c r="SH54" s="766"/>
      <c r="SI54" s="766"/>
      <c r="SJ54" s="766"/>
      <c r="SK54" s="766"/>
      <c r="SL54" s="766"/>
      <c r="SM54" s="766"/>
      <c r="SN54" s="766"/>
      <c r="SO54" s="766" t="s">
        <v>939</v>
      </c>
      <c r="SP54" s="766"/>
      <c r="SQ54" s="766"/>
      <c r="SR54" s="766"/>
      <c r="SS54" s="766"/>
      <c r="ST54" s="766"/>
      <c r="SU54" s="766"/>
      <c r="SV54" s="766"/>
      <c r="SW54" s="766" t="s">
        <v>939</v>
      </c>
      <c r="SX54" s="766"/>
      <c r="SY54" s="766"/>
      <c r="SZ54" s="766"/>
      <c r="TA54" s="766"/>
      <c r="TB54" s="766"/>
      <c r="TC54" s="766"/>
      <c r="TD54" s="766"/>
      <c r="TE54" s="766" t="s">
        <v>939</v>
      </c>
      <c r="TF54" s="766"/>
      <c r="TG54" s="766"/>
      <c r="TH54" s="766"/>
      <c r="TI54" s="766"/>
      <c r="TJ54" s="766"/>
      <c r="TK54" s="766"/>
      <c r="TL54" s="766"/>
      <c r="TM54" s="766" t="s">
        <v>939</v>
      </c>
      <c r="TN54" s="766"/>
      <c r="TO54" s="766"/>
      <c r="TP54" s="766"/>
      <c r="TQ54" s="766"/>
      <c r="TR54" s="766"/>
      <c r="TS54" s="766"/>
      <c r="TT54" s="766"/>
      <c r="TU54" s="766" t="s">
        <v>939</v>
      </c>
      <c r="TV54" s="766"/>
      <c r="TW54" s="766"/>
      <c r="TX54" s="766"/>
      <c r="TY54" s="766"/>
      <c r="TZ54" s="766"/>
      <c r="UA54" s="766"/>
      <c r="UB54" s="766"/>
      <c r="UC54" s="766" t="s">
        <v>939</v>
      </c>
      <c r="UD54" s="766"/>
      <c r="UE54" s="766"/>
      <c r="UF54" s="766"/>
      <c r="UG54" s="766"/>
      <c r="UH54" s="766"/>
      <c r="UI54" s="766"/>
      <c r="UJ54" s="766"/>
      <c r="UK54" s="766" t="s">
        <v>939</v>
      </c>
      <c r="UL54" s="766"/>
      <c r="UM54" s="766"/>
      <c r="UN54" s="766"/>
      <c r="UO54" s="766"/>
      <c r="UP54" s="766"/>
      <c r="UQ54" s="766"/>
      <c r="UR54" s="766"/>
      <c r="US54" s="766" t="s">
        <v>939</v>
      </c>
      <c r="UT54" s="766"/>
      <c r="UU54" s="766"/>
      <c r="UV54" s="766"/>
      <c r="UW54" s="766"/>
      <c r="UX54" s="766"/>
      <c r="UY54" s="766"/>
      <c r="UZ54" s="766"/>
      <c r="VA54" s="766" t="s">
        <v>939</v>
      </c>
      <c r="VB54" s="766"/>
      <c r="VC54" s="766"/>
      <c r="VD54" s="766"/>
      <c r="VE54" s="766"/>
      <c r="VF54" s="766"/>
      <c r="VG54" s="766"/>
      <c r="VH54" s="766"/>
      <c r="VI54" s="766" t="s">
        <v>939</v>
      </c>
      <c r="VJ54" s="766"/>
      <c r="VK54" s="766"/>
      <c r="VL54" s="766"/>
      <c r="VM54" s="766"/>
      <c r="VN54" s="766"/>
      <c r="VO54" s="766"/>
      <c r="VP54" s="766"/>
      <c r="VQ54" s="766" t="s">
        <v>939</v>
      </c>
      <c r="VR54" s="766"/>
      <c r="VS54" s="766"/>
      <c r="VT54" s="766"/>
      <c r="VU54" s="766"/>
      <c r="VV54" s="766"/>
      <c r="VW54" s="766"/>
      <c r="VX54" s="766"/>
      <c r="VY54" s="766" t="s">
        <v>939</v>
      </c>
      <c r="VZ54" s="766"/>
      <c r="WA54" s="766"/>
      <c r="WB54" s="766"/>
      <c r="WC54" s="766"/>
      <c r="WD54" s="766"/>
      <c r="WE54" s="766"/>
      <c r="WF54" s="766"/>
      <c r="WG54" s="766" t="s">
        <v>939</v>
      </c>
      <c r="WH54" s="766"/>
      <c r="WI54" s="766"/>
      <c r="WJ54" s="766"/>
      <c r="WK54" s="766"/>
      <c r="WL54" s="766"/>
      <c r="WM54" s="766"/>
      <c r="WN54" s="766"/>
      <c r="WO54" s="766" t="s">
        <v>939</v>
      </c>
      <c r="WP54" s="766"/>
      <c r="WQ54" s="766"/>
      <c r="WR54" s="766"/>
      <c r="WS54" s="766"/>
      <c r="WT54" s="766"/>
      <c r="WU54" s="766"/>
      <c r="WV54" s="766"/>
      <c r="WW54" s="766" t="s">
        <v>939</v>
      </c>
      <c r="WX54" s="766"/>
      <c r="WY54" s="766"/>
      <c r="WZ54" s="766"/>
      <c r="XA54" s="766"/>
      <c r="XB54" s="766"/>
      <c r="XC54" s="766"/>
      <c r="XD54" s="766"/>
      <c r="XE54" s="766" t="s">
        <v>939</v>
      </c>
      <c r="XF54" s="766"/>
      <c r="XG54" s="766"/>
      <c r="XH54" s="766"/>
      <c r="XI54" s="766"/>
      <c r="XJ54" s="766"/>
      <c r="XK54" s="766"/>
      <c r="XL54" s="766"/>
      <c r="XM54" s="766" t="s">
        <v>939</v>
      </c>
      <c r="XN54" s="766"/>
      <c r="XO54" s="766"/>
      <c r="XP54" s="766"/>
      <c r="XQ54" s="766"/>
      <c r="XR54" s="766"/>
      <c r="XS54" s="766"/>
      <c r="XT54" s="766"/>
      <c r="XU54" s="766" t="s">
        <v>939</v>
      </c>
      <c r="XV54" s="766"/>
      <c r="XW54" s="766"/>
      <c r="XX54" s="766"/>
      <c r="XY54" s="766"/>
      <c r="XZ54" s="766"/>
      <c r="YA54" s="766"/>
      <c r="YB54" s="766"/>
      <c r="YC54" s="766" t="s">
        <v>939</v>
      </c>
      <c r="YD54" s="766"/>
      <c r="YE54" s="766"/>
      <c r="YF54" s="766"/>
      <c r="YG54" s="766"/>
      <c r="YH54" s="766"/>
      <c r="YI54" s="766"/>
      <c r="YJ54" s="766"/>
      <c r="YK54" s="766" t="s">
        <v>939</v>
      </c>
      <c r="YL54" s="766"/>
      <c r="YM54" s="766"/>
      <c r="YN54" s="766"/>
      <c r="YO54" s="766"/>
      <c r="YP54" s="766"/>
      <c r="YQ54" s="766"/>
      <c r="YR54" s="766"/>
      <c r="YS54" s="766" t="s">
        <v>939</v>
      </c>
      <c r="YT54" s="766"/>
      <c r="YU54" s="766"/>
      <c r="YV54" s="766"/>
      <c r="YW54" s="766"/>
      <c r="YX54" s="766"/>
      <c r="YY54" s="766"/>
      <c r="YZ54" s="766"/>
      <c r="ZA54" s="766" t="s">
        <v>939</v>
      </c>
      <c r="ZB54" s="766"/>
      <c r="ZC54" s="766"/>
      <c r="ZD54" s="766"/>
      <c r="ZE54" s="766"/>
      <c r="ZF54" s="766"/>
      <c r="ZG54" s="766"/>
      <c r="ZH54" s="766"/>
      <c r="ZI54" s="766" t="s">
        <v>939</v>
      </c>
      <c r="ZJ54" s="766"/>
      <c r="ZK54" s="766"/>
      <c r="ZL54" s="766"/>
      <c r="ZM54" s="766"/>
      <c r="ZN54" s="766"/>
      <c r="ZO54" s="766"/>
      <c r="ZP54" s="766"/>
      <c r="ZQ54" s="766" t="s">
        <v>939</v>
      </c>
      <c r="ZR54" s="766"/>
      <c r="ZS54" s="766"/>
      <c r="ZT54" s="766"/>
      <c r="ZU54" s="766"/>
      <c r="ZV54" s="766"/>
      <c r="ZW54" s="766"/>
      <c r="ZX54" s="766"/>
      <c r="ZY54" s="766" t="s">
        <v>939</v>
      </c>
      <c r="ZZ54" s="766"/>
      <c r="AAA54" s="766"/>
      <c r="AAB54" s="766"/>
      <c r="AAC54" s="766"/>
      <c r="AAD54" s="766"/>
      <c r="AAE54" s="766"/>
      <c r="AAF54" s="766"/>
      <c r="AAG54" s="766" t="s">
        <v>939</v>
      </c>
      <c r="AAH54" s="766"/>
      <c r="AAI54" s="766"/>
      <c r="AAJ54" s="766"/>
      <c r="AAK54" s="766"/>
      <c r="AAL54" s="766"/>
      <c r="AAM54" s="766"/>
      <c r="AAN54" s="766"/>
      <c r="AAO54" s="766" t="s">
        <v>939</v>
      </c>
      <c r="AAP54" s="766"/>
      <c r="AAQ54" s="766"/>
      <c r="AAR54" s="766"/>
      <c r="AAS54" s="766"/>
      <c r="AAT54" s="766"/>
      <c r="AAU54" s="766"/>
      <c r="AAV54" s="766"/>
      <c r="AAW54" s="766" t="s">
        <v>939</v>
      </c>
      <c r="AAX54" s="766"/>
      <c r="AAY54" s="766"/>
      <c r="AAZ54" s="766"/>
      <c r="ABA54" s="766"/>
      <c r="ABB54" s="766"/>
      <c r="ABC54" s="766"/>
      <c r="ABD54" s="766"/>
      <c r="ABE54" s="766" t="s">
        <v>939</v>
      </c>
      <c r="ABF54" s="766"/>
      <c r="ABG54" s="766"/>
      <c r="ABH54" s="766"/>
      <c r="ABI54" s="766"/>
      <c r="ABJ54" s="766"/>
      <c r="ABK54" s="766"/>
      <c r="ABL54" s="766"/>
      <c r="ABM54" s="766" t="s">
        <v>939</v>
      </c>
      <c r="ABN54" s="766"/>
      <c r="ABO54" s="766"/>
      <c r="ABP54" s="766"/>
      <c r="ABQ54" s="766"/>
      <c r="ABR54" s="766"/>
      <c r="ABS54" s="766"/>
      <c r="ABT54" s="766"/>
      <c r="ABU54" s="766" t="s">
        <v>939</v>
      </c>
      <c r="ABV54" s="766"/>
      <c r="ABW54" s="766"/>
      <c r="ABX54" s="766"/>
      <c r="ABY54" s="766"/>
      <c r="ABZ54" s="766"/>
      <c r="ACA54" s="766"/>
      <c r="ACB54" s="766"/>
      <c r="ACC54" s="766" t="s">
        <v>939</v>
      </c>
      <c r="ACD54" s="766"/>
      <c r="ACE54" s="766"/>
      <c r="ACF54" s="766"/>
      <c r="ACG54" s="766"/>
      <c r="ACH54" s="766"/>
      <c r="ACI54" s="766"/>
      <c r="ACJ54" s="766"/>
      <c r="ACK54" s="766" t="s">
        <v>939</v>
      </c>
      <c r="ACL54" s="766"/>
      <c r="ACM54" s="766"/>
      <c r="ACN54" s="766"/>
      <c r="ACO54" s="766"/>
      <c r="ACP54" s="766"/>
      <c r="ACQ54" s="766"/>
      <c r="ACR54" s="766"/>
      <c r="ACS54" s="766" t="s">
        <v>939</v>
      </c>
      <c r="ACT54" s="766"/>
      <c r="ACU54" s="766"/>
      <c r="ACV54" s="766"/>
      <c r="ACW54" s="766"/>
      <c r="ACX54" s="766"/>
      <c r="ACY54" s="766"/>
      <c r="ACZ54" s="766"/>
      <c r="ADA54" s="766" t="s">
        <v>939</v>
      </c>
      <c r="ADB54" s="766"/>
      <c r="ADC54" s="766"/>
      <c r="ADD54" s="766"/>
      <c r="ADE54" s="766"/>
      <c r="ADF54" s="766"/>
      <c r="ADG54" s="766"/>
      <c r="ADH54" s="766"/>
      <c r="ADI54" s="766" t="s">
        <v>939</v>
      </c>
      <c r="ADJ54" s="766"/>
      <c r="ADK54" s="766"/>
      <c r="ADL54" s="766"/>
      <c r="ADM54" s="766"/>
      <c r="ADN54" s="766"/>
      <c r="ADO54" s="766"/>
      <c r="ADP54" s="766"/>
      <c r="ADQ54" s="766" t="s">
        <v>939</v>
      </c>
      <c r="ADR54" s="766"/>
      <c r="ADS54" s="766"/>
      <c r="ADT54" s="766"/>
      <c r="ADU54" s="766"/>
      <c r="ADV54" s="766"/>
      <c r="ADW54" s="766"/>
      <c r="ADX54" s="766"/>
      <c r="ADY54" s="766" t="s">
        <v>939</v>
      </c>
      <c r="ADZ54" s="766"/>
      <c r="AEA54" s="766"/>
      <c r="AEB54" s="766"/>
      <c r="AEC54" s="766"/>
      <c r="AED54" s="766"/>
      <c r="AEE54" s="766"/>
      <c r="AEF54" s="766"/>
      <c r="AEG54" s="766" t="s">
        <v>939</v>
      </c>
      <c r="AEH54" s="766"/>
      <c r="AEI54" s="766"/>
      <c r="AEJ54" s="766"/>
      <c r="AEK54" s="766"/>
      <c r="AEL54" s="766"/>
      <c r="AEM54" s="766"/>
      <c r="AEN54" s="766"/>
      <c r="AEO54" s="766" t="s">
        <v>939</v>
      </c>
      <c r="AEP54" s="766"/>
      <c r="AEQ54" s="766"/>
      <c r="AER54" s="766"/>
      <c r="AES54" s="766"/>
      <c r="AET54" s="766"/>
      <c r="AEU54" s="766"/>
      <c r="AEV54" s="766"/>
      <c r="AEW54" s="766" t="s">
        <v>939</v>
      </c>
      <c r="AEX54" s="766"/>
      <c r="AEY54" s="766"/>
      <c r="AEZ54" s="766"/>
      <c r="AFA54" s="766"/>
      <c r="AFB54" s="766"/>
      <c r="AFC54" s="766"/>
      <c r="AFD54" s="766"/>
      <c r="AFE54" s="766" t="s">
        <v>939</v>
      </c>
      <c r="AFF54" s="766"/>
      <c r="AFG54" s="766"/>
      <c r="AFH54" s="766"/>
      <c r="AFI54" s="766"/>
      <c r="AFJ54" s="766"/>
      <c r="AFK54" s="766"/>
      <c r="AFL54" s="766"/>
      <c r="AFM54" s="766" t="s">
        <v>939</v>
      </c>
      <c r="AFN54" s="766"/>
      <c r="AFO54" s="766"/>
      <c r="AFP54" s="766"/>
      <c r="AFQ54" s="766"/>
      <c r="AFR54" s="766"/>
      <c r="AFS54" s="766"/>
      <c r="AFT54" s="766"/>
      <c r="AFU54" s="766" t="s">
        <v>939</v>
      </c>
      <c r="AFV54" s="766"/>
      <c r="AFW54" s="766"/>
      <c r="AFX54" s="766"/>
      <c r="AFY54" s="766"/>
      <c r="AFZ54" s="766"/>
      <c r="AGA54" s="766"/>
      <c r="AGB54" s="766"/>
      <c r="AGC54" s="766" t="s">
        <v>939</v>
      </c>
      <c r="AGD54" s="766"/>
      <c r="AGE54" s="766"/>
      <c r="AGF54" s="766"/>
      <c r="AGG54" s="766"/>
      <c r="AGH54" s="766"/>
      <c r="AGI54" s="766"/>
      <c r="AGJ54" s="766"/>
      <c r="AGK54" s="766" t="s">
        <v>939</v>
      </c>
      <c r="AGL54" s="766"/>
      <c r="AGM54" s="766"/>
      <c r="AGN54" s="766"/>
      <c r="AGO54" s="766"/>
      <c r="AGP54" s="766"/>
      <c r="AGQ54" s="766"/>
      <c r="AGR54" s="766"/>
      <c r="AGS54" s="766" t="s">
        <v>939</v>
      </c>
      <c r="AGT54" s="766"/>
      <c r="AGU54" s="766"/>
      <c r="AGV54" s="766"/>
      <c r="AGW54" s="766"/>
      <c r="AGX54" s="766"/>
      <c r="AGY54" s="766"/>
      <c r="AGZ54" s="766"/>
      <c r="AHA54" s="766" t="s">
        <v>939</v>
      </c>
      <c r="AHB54" s="766"/>
      <c r="AHC54" s="766"/>
      <c r="AHD54" s="766"/>
      <c r="AHE54" s="766"/>
      <c r="AHF54" s="766"/>
      <c r="AHG54" s="766"/>
      <c r="AHH54" s="766"/>
      <c r="AHI54" s="766" t="s">
        <v>939</v>
      </c>
      <c r="AHJ54" s="766"/>
      <c r="AHK54" s="766"/>
      <c r="AHL54" s="766"/>
      <c r="AHM54" s="766"/>
      <c r="AHN54" s="766"/>
      <c r="AHO54" s="766"/>
      <c r="AHP54" s="766"/>
      <c r="AHQ54" s="766" t="s">
        <v>939</v>
      </c>
      <c r="AHR54" s="766"/>
      <c r="AHS54" s="766"/>
      <c r="AHT54" s="766"/>
      <c r="AHU54" s="766"/>
      <c r="AHV54" s="766"/>
      <c r="AHW54" s="766"/>
      <c r="AHX54" s="766"/>
      <c r="AHY54" s="766" t="s">
        <v>939</v>
      </c>
      <c r="AHZ54" s="766"/>
      <c r="AIA54" s="766"/>
      <c r="AIB54" s="766"/>
      <c r="AIC54" s="766"/>
      <c r="AID54" s="766"/>
      <c r="AIE54" s="766"/>
      <c r="AIF54" s="766"/>
      <c r="AIG54" s="766" t="s">
        <v>939</v>
      </c>
      <c r="AIH54" s="766"/>
      <c r="AII54" s="766"/>
      <c r="AIJ54" s="766"/>
      <c r="AIK54" s="766"/>
      <c r="AIL54" s="766"/>
      <c r="AIM54" s="766"/>
      <c r="AIN54" s="766"/>
      <c r="AIO54" s="766" t="s">
        <v>939</v>
      </c>
      <c r="AIP54" s="766"/>
      <c r="AIQ54" s="766"/>
      <c r="AIR54" s="766"/>
      <c r="AIS54" s="766"/>
      <c r="AIT54" s="766"/>
      <c r="AIU54" s="766"/>
      <c r="AIV54" s="766"/>
      <c r="AIW54" s="766" t="s">
        <v>939</v>
      </c>
      <c r="AIX54" s="766"/>
      <c r="AIY54" s="766"/>
      <c r="AIZ54" s="766"/>
      <c r="AJA54" s="766"/>
      <c r="AJB54" s="766"/>
      <c r="AJC54" s="766"/>
      <c r="AJD54" s="766"/>
      <c r="AJE54" s="766" t="s">
        <v>939</v>
      </c>
      <c r="AJF54" s="766"/>
      <c r="AJG54" s="766"/>
      <c r="AJH54" s="766"/>
      <c r="AJI54" s="766"/>
      <c r="AJJ54" s="766"/>
      <c r="AJK54" s="766"/>
      <c r="AJL54" s="766"/>
      <c r="AJM54" s="766" t="s">
        <v>939</v>
      </c>
      <c r="AJN54" s="766"/>
      <c r="AJO54" s="766"/>
      <c r="AJP54" s="766"/>
      <c r="AJQ54" s="766"/>
      <c r="AJR54" s="766"/>
      <c r="AJS54" s="766"/>
      <c r="AJT54" s="766"/>
      <c r="AJU54" s="766" t="s">
        <v>939</v>
      </c>
      <c r="AJV54" s="766"/>
      <c r="AJW54" s="766"/>
      <c r="AJX54" s="766"/>
      <c r="AJY54" s="766"/>
      <c r="AJZ54" s="766"/>
      <c r="AKA54" s="766"/>
      <c r="AKB54" s="766"/>
      <c r="AKC54" s="766" t="s">
        <v>939</v>
      </c>
      <c r="AKD54" s="766"/>
      <c r="AKE54" s="766"/>
      <c r="AKF54" s="766"/>
      <c r="AKG54" s="766"/>
      <c r="AKH54" s="766"/>
      <c r="AKI54" s="766"/>
      <c r="AKJ54" s="766"/>
      <c r="AKK54" s="766" t="s">
        <v>939</v>
      </c>
      <c r="AKL54" s="766"/>
      <c r="AKM54" s="766"/>
      <c r="AKN54" s="766"/>
      <c r="AKO54" s="766"/>
      <c r="AKP54" s="766"/>
      <c r="AKQ54" s="766"/>
      <c r="AKR54" s="766"/>
      <c r="AKS54" s="766" t="s">
        <v>939</v>
      </c>
      <c r="AKT54" s="766"/>
      <c r="AKU54" s="766"/>
      <c r="AKV54" s="766"/>
      <c r="AKW54" s="766"/>
      <c r="AKX54" s="766"/>
      <c r="AKY54" s="766"/>
      <c r="AKZ54" s="766"/>
      <c r="ALA54" s="766" t="s">
        <v>939</v>
      </c>
      <c r="ALB54" s="766"/>
      <c r="ALC54" s="766"/>
      <c r="ALD54" s="766"/>
      <c r="ALE54" s="766"/>
      <c r="ALF54" s="766"/>
      <c r="ALG54" s="766"/>
      <c r="ALH54" s="766"/>
      <c r="ALI54" s="766" t="s">
        <v>939</v>
      </c>
      <c r="ALJ54" s="766"/>
      <c r="ALK54" s="766"/>
      <c r="ALL54" s="766"/>
      <c r="ALM54" s="766"/>
      <c r="ALN54" s="766"/>
      <c r="ALO54" s="766"/>
      <c r="ALP54" s="766"/>
      <c r="ALQ54" s="766" t="s">
        <v>939</v>
      </c>
      <c r="ALR54" s="766"/>
      <c r="ALS54" s="766"/>
      <c r="ALT54" s="766"/>
      <c r="ALU54" s="766"/>
      <c r="ALV54" s="766"/>
      <c r="ALW54" s="766"/>
      <c r="ALX54" s="766"/>
      <c r="ALY54" s="766" t="s">
        <v>939</v>
      </c>
      <c r="ALZ54" s="766"/>
      <c r="AMA54" s="766"/>
      <c r="AMB54" s="766"/>
      <c r="AMC54" s="766"/>
      <c r="AMD54" s="766"/>
      <c r="AME54" s="766"/>
      <c r="AMF54" s="766"/>
      <c r="AMG54" s="766" t="s">
        <v>939</v>
      </c>
      <c r="AMH54" s="766"/>
      <c r="AMI54" s="766"/>
      <c r="AMJ54" s="766"/>
      <c r="AMK54" s="766"/>
      <c r="AML54" s="766"/>
      <c r="AMM54" s="766"/>
      <c r="AMN54" s="766"/>
      <c r="AMO54" s="766" t="s">
        <v>939</v>
      </c>
      <c r="AMP54" s="766"/>
      <c r="AMQ54" s="766"/>
      <c r="AMR54" s="766"/>
      <c r="AMS54" s="766"/>
      <c r="AMT54" s="766"/>
      <c r="AMU54" s="766"/>
      <c r="AMV54" s="766"/>
      <c r="AMW54" s="766" t="s">
        <v>939</v>
      </c>
      <c r="AMX54" s="766"/>
      <c r="AMY54" s="766"/>
      <c r="AMZ54" s="766"/>
      <c r="ANA54" s="766"/>
      <c r="ANB54" s="766"/>
      <c r="ANC54" s="766"/>
      <c r="AND54" s="766"/>
      <c r="ANE54" s="766" t="s">
        <v>939</v>
      </c>
      <c r="ANF54" s="766"/>
      <c r="ANG54" s="766"/>
      <c r="ANH54" s="766"/>
      <c r="ANI54" s="766"/>
      <c r="ANJ54" s="766"/>
      <c r="ANK54" s="766"/>
      <c r="ANL54" s="766"/>
      <c r="ANM54" s="766" t="s">
        <v>939</v>
      </c>
      <c r="ANN54" s="766"/>
      <c r="ANO54" s="766"/>
      <c r="ANP54" s="766"/>
      <c r="ANQ54" s="766"/>
      <c r="ANR54" s="766"/>
      <c r="ANS54" s="766"/>
      <c r="ANT54" s="766"/>
      <c r="ANU54" s="766" t="s">
        <v>939</v>
      </c>
      <c r="ANV54" s="766"/>
      <c r="ANW54" s="766"/>
      <c r="ANX54" s="766"/>
      <c r="ANY54" s="766"/>
      <c r="ANZ54" s="766"/>
      <c r="AOA54" s="766"/>
      <c r="AOB54" s="766"/>
      <c r="AOC54" s="766" t="s">
        <v>939</v>
      </c>
      <c r="AOD54" s="766"/>
      <c r="AOE54" s="766"/>
      <c r="AOF54" s="766"/>
      <c r="AOG54" s="766"/>
      <c r="AOH54" s="766"/>
      <c r="AOI54" s="766"/>
      <c r="AOJ54" s="766"/>
      <c r="AOK54" s="766" t="s">
        <v>939</v>
      </c>
      <c r="AOL54" s="766"/>
      <c r="AOM54" s="766"/>
      <c r="AON54" s="766"/>
      <c r="AOO54" s="766"/>
      <c r="AOP54" s="766"/>
      <c r="AOQ54" s="766"/>
      <c r="AOR54" s="766"/>
      <c r="AOS54" s="766" t="s">
        <v>939</v>
      </c>
      <c r="AOT54" s="766"/>
      <c r="AOU54" s="766"/>
      <c r="AOV54" s="766"/>
      <c r="AOW54" s="766"/>
      <c r="AOX54" s="766"/>
      <c r="AOY54" s="766"/>
      <c r="AOZ54" s="766"/>
      <c r="APA54" s="766" t="s">
        <v>939</v>
      </c>
      <c r="APB54" s="766"/>
      <c r="APC54" s="766"/>
      <c r="APD54" s="766"/>
      <c r="APE54" s="766"/>
      <c r="APF54" s="766"/>
      <c r="APG54" s="766"/>
      <c r="APH54" s="766"/>
      <c r="API54" s="766" t="s">
        <v>939</v>
      </c>
      <c r="APJ54" s="766"/>
      <c r="APK54" s="766"/>
      <c r="APL54" s="766"/>
      <c r="APM54" s="766"/>
      <c r="APN54" s="766"/>
      <c r="APO54" s="766"/>
      <c r="APP54" s="766"/>
      <c r="APQ54" s="766" t="s">
        <v>939</v>
      </c>
      <c r="APR54" s="766"/>
      <c r="APS54" s="766"/>
      <c r="APT54" s="766"/>
      <c r="APU54" s="766"/>
      <c r="APV54" s="766"/>
      <c r="APW54" s="766"/>
      <c r="APX54" s="766"/>
      <c r="APY54" s="766" t="s">
        <v>939</v>
      </c>
      <c r="APZ54" s="766"/>
      <c r="AQA54" s="766"/>
      <c r="AQB54" s="766"/>
      <c r="AQC54" s="766"/>
      <c r="AQD54" s="766"/>
      <c r="AQE54" s="766"/>
      <c r="AQF54" s="766"/>
      <c r="AQG54" s="766" t="s">
        <v>939</v>
      </c>
      <c r="AQH54" s="766"/>
      <c r="AQI54" s="766"/>
      <c r="AQJ54" s="766"/>
      <c r="AQK54" s="766"/>
      <c r="AQL54" s="766"/>
      <c r="AQM54" s="766"/>
      <c r="AQN54" s="766"/>
      <c r="AQO54" s="766" t="s">
        <v>939</v>
      </c>
      <c r="AQP54" s="766"/>
      <c r="AQQ54" s="766"/>
      <c r="AQR54" s="766"/>
      <c r="AQS54" s="766"/>
      <c r="AQT54" s="766"/>
      <c r="AQU54" s="766"/>
      <c r="AQV54" s="766"/>
      <c r="AQW54" s="766" t="s">
        <v>939</v>
      </c>
      <c r="AQX54" s="766"/>
      <c r="AQY54" s="766"/>
      <c r="AQZ54" s="766"/>
      <c r="ARA54" s="766"/>
      <c r="ARB54" s="766"/>
      <c r="ARC54" s="766"/>
      <c r="ARD54" s="766"/>
      <c r="ARE54" s="766" t="s">
        <v>939</v>
      </c>
      <c r="ARF54" s="766"/>
      <c r="ARG54" s="766"/>
      <c r="ARH54" s="766"/>
      <c r="ARI54" s="766"/>
      <c r="ARJ54" s="766"/>
      <c r="ARK54" s="766"/>
      <c r="ARL54" s="766"/>
      <c r="ARM54" s="766" t="s">
        <v>939</v>
      </c>
      <c r="ARN54" s="766"/>
      <c r="ARO54" s="766"/>
      <c r="ARP54" s="766"/>
      <c r="ARQ54" s="766"/>
      <c r="ARR54" s="766"/>
      <c r="ARS54" s="766"/>
      <c r="ART54" s="766"/>
      <c r="ARU54" s="766" t="s">
        <v>939</v>
      </c>
      <c r="ARV54" s="766"/>
      <c r="ARW54" s="766"/>
      <c r="ARX54" s="766"/>
      <c r="ARY54" s="766"/>
      <c r="ARZ54" s="766"/>
      <c r="ASA54" s="766"/>
      <c r="ASB54" s="766"/>
      <c r="ASC54" s="766" t="s">
        <v>939</v>
      </c>
      <c r="ASD54" s="766"/>
      <c r="ASE54" s="766"/>
      <c r="ASF54" s="766"/>
      <c r="ASG54" s="766"/>
      <c r="ASH54" s="766"/>
      <c r="ASI54" s="766"/>
      <c r="ASJ54" s="766"/>
      <c r="ASK54" s="766" t="s">
        <v>939</v>
      </c>
      <c r="ASL54" s="766"/>
      <c r="ASM54" s="766"/>
      <c r="ASN54" s="766"/>
      <c r="ASO54" s="766"/>
      <c r="ASP54" s="766"/>
      <c r="ASQ54" s="766"/>
      <c r="ASR54" s="766"/>
      <c r="ASS54" s="766" t="s">
        <v>939</v>
      </c>
      <c r="AST54" s="766"/>
      <c r="ASU54" s="766"/>
      <c r="ASV54" s="766"/>
      <c r="ASW54" s="766"/>
      <c r="ASX54" s="766"/>
      <c r="ASY54" s="766"/>
      <c r="ASZ54" s="766"/>
      <c r="ATA54" s="766" t="s">
        <v>939</v>
      </c>
      <c r="ATB54" s="766"/>
      <c r="ATC54" s="766"/>
      <c r="ATD54" s="766"/>
      <c r="ATE54" s="766"/>
      <c r="ATF54" s="766"/>
      <c r="ATG54" s="766"/>
      <c r="ATH54" s="766"/>
      <c r="ATI54" s="766" t="s">
        <v>939</v>
      </c>
      <c r="ATJ54" s="766"/>
      <c r="ATK54" s="766"/>
      <c r="ATL54" s="766"/>
      <c r="ATM54" s="766"/>
      <c r="ATN54" s="766"/>
      <c r="ATO54" s="766"/>
      <c r="ATP54" s="766"/>
      <c r="ATQ54" s="766" t="s">
        <v>939</v>
      </c>
      <c r="ATR54" s="766"/>
      <c r="ATS54" s="766"/>
      <c r="ATT54" s="766"/>
      <c r="ATU54" s="766"/>
      <c r="ATV54" s="766"/>
      <c r="ATW54" s="766"/>
      <c r="ATX54" s="766"/>
      <c r="ATY54" s="766" t="s">
        <v>939</v>
      </c>
      <c r="ATZ54" s="766"/>
      <c r="AUA54" s="766"/>
      <c r="AUB54" s="766"/>
      <c r="AUC54" s="766"/>
      <c r="AUD54" s="766"/>
      <c r="AUE54" s="766"/>
      <c r="AUF54" s="766"/>
      <c r="AUG54" s="766" t="s">
        <v>939</v>
      </c>
      <c r="AUH54" s="766"/>
      <c r="AUI54" s="766"/>
      <c r="AUJ54" s="766"/>
      <c r="AUK54" s="766"/>
      <c r="AUL54" s="766"/>
      <c r="AUM54" s="766"/>
      <c r="AUN54" s="766"/>
      <c r="AUO54" s="766" t="s">
        <v>939</v>
      </c>
      <c r="AUP54" s="766"/>
      <c r="AUQ54" s="766"/>
      <c r="AUR54" s="766"/>
      <c r="AUS54" s="766"/>
      <c r="AUT54" s="766"/>
      <c r="AUU54" s="766"/>
      <c r="AUV54" s="766"/>
      <c r="AUW54" s="766" t="s">
        <v>939</v>
      </c>
      <c r="AUX54" s="766"/>
      <c r="AUY54" s="766"/>
      <c r="AUZ54" s="766"/>
      <c r="AVA54" s="766"/>
      <c r="AVB54" s="766"/>
      <c r="AVC54" s="766"/>
      <c r="AVD54" s="766"/>
      <c r="AVE54" s="766" t="s">
        <v>939</v>
      </c>
      <c r="AVF54" s="766"/>
      <c r="AVG54" s="766"/>
      <c r="AVH54" s="766"/>
      <c r="AVI54" s="766"/>
      <c r="AVJ54" s="766"/>
      <c r="AVK54" s="766"/>
      <c r="AVL54" s="766"/>
      <c r="AVM54" s="766" t="s">
        <v>939</v>
      </c>
      <c r="AVN54" s="766"/>
      <c r="AVO54" s="766"/>
      <c r="AVP54" s="766"/>
      <c r="AVQ54" s="766"/>
      <c r="AVR54" s="766"/>
      <c r="AVS54" s="766"/>
      <c r="AVT54" s="766"/>
      <c r="AVU54" s="766" t="s">
        <v>939</v>
      </c>
      <c r="AVV54" s="766"/>
      <c r="AVW54" s="766"/>
      <c r="AVX54" s="766"/>
      <c r="AVY54" s="766"/>
      <c r="AVZ54" s="766"/>
      <c r="AWA54" s="766"/>
      <c r="AWB54" s="766"/>
      <c r="AWC54" s="766" t="s">
        <v>939</v>
      </c>
      <c r="AWD54" s="766"/>
      <c r="AWE54" s="766"/>
      <c r="AWF54" s="766"/>
      <c r="AWG54" s="766"/>
      <c r="AWH54" s="766"/>
      <c r="AWI54" s="766"/>
      <c r="AWJ54" s="766"/>
      <c r="AWK54" s="766" t="s">
        <v>939</v>
      </c>
      <c r="AWL54" s="766"/>
      <c r="AWM54" s="766"/>
      <c r="AWN54" s="766"/>
      <c r="AWO54" s="766"/>
      <c r="AWP54" s="766"/>
      <c r="AWQ54" s="766"/>
      <c r="AWR54" s="766"/>
      <c r="AWS54" s="766" t="s">
        <v>939</v>
      </c>
      <c r="AWT54" s="766"/>
      <c r="AWU54" s="766"/>
      <c r="AWV54" s="766"/>
      <c r="AWW54" s="766"/>
      <c r="AWX54" s="766"/>
      <c r="AWY54" s="766"/>
      <c r="AWZ54" s="766"/>
      <c r="AXA54" s="766" t="s">
        <v>939</v>
      </c>
      <c r="AXB54" s="766"/>
      <c r="AXC54" s="766"/>
      <c r="AXD54" s="766"/>
      <c r="AXE54" s="766"/>
      <c r="AXF54" s="766"/>
      <c r="AXG54" s="766"/>
      <c r="AXH54" s="766"/>
      <c r="AXI54" s="766" t="s">
        <v>939</v>
      </c>
      <c r="AXJ54" s="766"/>
      <c r="AXK54" s="766"/>
      <c r="AXL54" s="766"/>
      <c r="AXM54" s="766"/>
      <c r="AXN54" s="766"/>
      <c r="AXO54" s="766"/>
      <c r="AXP54" s="766"/>
      <c r="AXQ54" s="766" t="s">
        <v>939</v>
      </c>
      <c r="AXR54" s="766"/>
      <c r="AXS54" s="766"/>
      <c r="AXT54" s="766"/>
      <c r="AXU54" s="766"/>
      <c r="AXV54" s="766"/>
      <c r="AXW54" s="766"/>
      <c r="AXX54" s="766"/>
      <c r="AXY54" s="766" t="s">
        <v>939</v>
      </c>
      <c r="AXZ54" s="766"/>
      <c r="AYA54" s="766"/>
      <c r="AYB54" s="766"/>
      <c r="AYC54" s="766"/>
      <c r="AYD54" s="766"/>
      <c r="AYE54" s="766"/>
      <c r="AYF54" s="766"/>
      <c r="AYG54" s="766" t="s">
        <v>939</v>
      </c>
      <c r="AYH54" s="766"/>
      <c r="AYI54" s="766"/>
      <c r="AYJ54" s="766"/>
      <c r="AYK54" s="766"/>
      <c r="AYL54" s="766"/>
      <c r="AYM54" s="766"/>
      <c r="AYN54" s="766"/>
      <c r="AYO54" s="766" t="s">
        <v>939</v>
      </c>
      <c r="AYP54" s="766"/>
      <c r="AYQ54" s="766"/>
      <c r="AYR54" s="766"/>
      <c r="AYS54" s="766"/>
      <c r="AYT54" s="766"/>
      <c r="AYU54" s="766"/>
      <c r="AYV54" s="766"/>
      <c r="AYW54" s="766" t="s">
        <v>939</v>
      </c>
      <c r="AYX54" s="766"/>
      <c r="AYY54" s="766"/>
      <c r="AYZ54" s="766"/>
      <c r="AZA54" s="766"/>
      <c r="AZB54" s="766"/>
      <c r="AZC54" s="766"/>
      <c r="AZD54" s="766"/>
      <c r="AZE54" s="766" t="s">
        <v>939</v>
      </c>
      <c r="AZF54" s="766"/>
      <c r="AZG54" s="766"/>
      <c r="AZH54" s="766"/>
      <c r="AZI54" s="766"/>
      <c r="AZJ54" s="766"/>
      <c r="AZK54" s="766"/>
      <c r="AZL54" s="766"/>
      <c r="AZM54" s="766" t="s">
        <v>939</v>
      </c>
      <c r="AZN54" s="766"/>
      <c r="AZO54" s="766"/>
      <c r="AZP54" s="766"/>
      <c r="AZQ54" s="766"/>
      <c r="AZR54" s="766"/>
      <c r="AZS54" s="766"/>
      <c r="AZT54" s="766"/>
      <c r="AZU54" s="766" t="s">
        <v>939</v>
      </c>
      <c r="AZV54" s="766"/>
      <c r="AZW54" s="766"/>
      <c r="AZX54" s="766"/>
      <c r="AZY54" s="766"/>
      <c r="AZZ54" s="766"/>
      <c r="BAA54" s="766"/>
      <c r="BAB54" s="766"/>
      <c r="BAC54" s="766" t="s">
        <v>939</v>
      </c>
      <c r="BAD54" s="766"/>
      <c r="BAE54" s="766"/>
      <c r="BAF54" s="766"/>
      <c r="BAG54" s="766"/>
      <c r="BAH54" s="766"/>
      <c r="BAI54" s="766"/>
      <c r="BAJ54" s="766"/>
      <c r="BAK54" s="766" t="s">
        <v>939</v>
      </c>
      <c r="BAL54" s="766"/>
      <c r="BAM54" s="766"/>
      <c r="BAN54" s="766"/>
      <c r="BAO54" s="766"/>
      <c r="BAP54" s="766"/>
      <c r="BAQ54" s="766"/>
      <c r="BAR54" s="766"/>
      <c r="BAS54" s="766" t="s">
        <v>939</v>
      </c>
      <c r="BAT54" s="766"/>
      <c r="BAU54" s="766"/>
      <c r="BAV54" s="766"/>
      <c r="BAW54" s="766"/>
      <c r="BAX54" s="766"/>
      <c r="BAY54" s="766"/>
      <c r="BAZ54" s="766"/>
      <c r="BBA54" s="766" t="s">
        <v>939</v>
      </c>
      <c r="BBB54" s="766"/>
      <c r="BBC54" s="766"/>
      <c r="BBD54" s="766"/>
      <c r="BBE54" s="766"/>
      <c r="BBF54" s="766"/>
      <c r="BBG54" s="766"/>
      <c r="BBH54" s="766"/>
      <c r="BBI54" s="766" t="s">
        <v>939</v>
      </c>
      <c r="BBJ54" s="766"/>
      <c r="BBK54" s="766"/>
      <c r="BBL54" s="766"/>
      <c r="BBM54" s="766"/>
      <c r="BBN54" s="766"/>
      <c r="BBO54" s="766"/>
      <c r="BBP54" s="766"/>
      <c r="BBQ54" s="766" t="s">
        <v>939</v>
      </c>
      <c r="BBR54" s="766"/>
      <c r="BBS54" s="766"/>
      <c r="BBT54" s="766"/>
      <c r="BBU54" s="766"/>
      <c r="BBV54" s="766"/>
      <c r="BBW54" s="766"/>
      <c r="BBX54" s="766"/>
      <c r="BBY54" s="766" t="s">
        <v>939</v>
      </c>
      <c r="BBZ54" s="766"/>
      <c r="BCA54" s="766"/>
      <c r="BCB54" s="766"/>
      <c r="BCC54" s="766"/>
      <c r="BCD54" s="766"/>
      <c r="BCE54" s="766"/>
      <c r="BCF54" s="766"/>
      <c r="BCG54" s="766" t="s">
        <v>939</v>
      </c>
      <c r="BCH54" s="766"/>
      <c r="BCI54" s="766"/>
      <c r="BCJ54" s="766"/>
      <c r="BCK54" s="766"/>
      <c r="BCL54" s="766"/>
      <c r="BCM54" s="766"/>
      <c r="BCN54" s="766"/>
      <c r="BCO54" s="766" t="s">
        <v>939</v>
      </c>
      <c r="BCP54" s="766"/>
      <c r="BCQ54" s="766"/>
      <c r="BCR54" s="766"/>
      <c r="BCS54" s="766"/>
      <c r="BCT54" s="766"/>
      <c r="BCU54" s="766"/>
      <c r="BCV54" s="766"/>
      <c r="BCW54" s="766" t="s">
        <v>939</v>
      </c>
      <c r="BCX54" s="766"/>
      <c r="BCY54" s="766"/>
      <c r="BCZ54" s="766"/>
      <c r="BDA54" s="766"/>
      <c r="BDB54" s="766"/>
      <c r="BDC54" s="766"/>
      <c r="BDD54" s="766"/>
      <c r="BDE54" s="766" t="s">
        <v>939</v>
      </c>
      <c r="BDF54" s="766"/>
      <c r="BDG54" s="766"/>
      <c r="BDH54" s="766"/>
      <c r="BDI54" s="766"/>
      <c r="BDJ54" s="766"/>
      <c r="BDK54" s="766"/>
      <c r="BDL54" s="766"/>
      <c r="BDM54" s="766" t="s">
        <v>939</v>
      </c>
      <c r="BDN54" s="766"/>
      <c r="BDO54" s="766"/>
      <c r="BDP54" s="766"/>
      <c r="BDQ54" s="766"/>
      <c r="BDR54" s="766"/>
      <c r="BDS54" s="766"/>
      <c r="BDT54" s="766"/>
      <c r="BDU54" s="766" t="s">
        <v>939</v>
      </c>
      <c r="BDV54" s="766"/>
      <c r="BDW54" s="766"/>
      <c r="BDX54" s="766"/>
      <c r="BDY54" s="766"/>
      <c r="BDZ54" s="766"/>
      <c r="BEA54" s="766"/>
      <c r="BEB54" s="766"/>
      <c r="BEC54" s="766" t="s">
        <v>939</v>
      </c>
      <c r="BED54" s="766"/>
      <c r="BEE54" s="766"/>
      <c r="BEF54" s="766"/>
      <c r="BEG54" s="766"/>
      <c r="BEH54" s="766"/>
      <c r="BEI54" s="766"/>
      <c r="BEJ54" s="766"/>
      <c r="BEK54" s="766" t="s">
        <v>939</v>
      </c>
      <c r="BEL54" s="766"/>
      <c r="BEM54" s="766"/>
      <c r="BEN54" s="766"/>
      <c r="BEO54" s="766"/>
      <c r="BEP54" s="766"/>
      <c r="BEQ54" s="766"/>
      <c r="BER54" s="766"/>
      <c r="BES54" s="766" t="s">
        <v>939</v>
      </c>
      <c r="BET54" s="766"/>
      <c r="BEU54" s="766"/>
      <c r="BEV54" s="766"/>
      <c r="BEW54" s="766"/>
      <c r="BEX54" s="766"/>
      <c r="BEY54" s="766"/>
      <c r="BEZ54" s="766"/>
      <c r="BFA54" s="766" t="s">
        <v>939</v>
      </c>
      <c r="BFB54" s="766"/>
      <c r="BFC54" s="766"/>
      <c r="BFD54" s="766"/>
      <c r="BFE54" s="766"/>
      <c r="BFF54" s="766"/>
      <c r="BFG54" s="766"/>
      <c r="BFH54" s="766"/>
      <c r="BFI54" s="766" t="s">
        <v>939</v>
      </c>
      <c r="BFJ54" s="766"/>
      <c r="BFK54" s="766"/>
      <c r="BFL54" s="766"/>
      <c r="BFM54" s="766"/>
      <c r="BFN54" s="766"/>
      <c r="BFO54" s="766"/>
      <c r="BFP54" s="766"/>
      <c r="BFQ54" s="766" t="s">
        <v>939</v>
      </c>
      <c r="BFR54" s="766"/>
      <c r="BFS54" s="766"/>
      <c r="BFT54" s="766"/>
      <c r="BFU54" s="766"/>
      <c r="BFV54" s="766"/>
      <c r="BFW54" s="766"/>
      <c r="BFX54" s="766"/>
      <c r="BFY54" s="766" t="s">
        <v>939</v>
      </c>
      <c r="BFZ54" s="766"/>
      <c r="BGA54" s="766"/>
      <c r="BGB54" s="766"/>
      <c r="BGC54" s="766"/>
      <c r="BGD54" s="766"/>
      <c r="BGE54" s="766"/>
      <c r="BGF54" s="766"/>
      <c r="BGG54" s="766" t="s">
        <v>939</v>
      </c>
      <c r="BGH54" s="766"/>
      <c r="BGI54" s="766"/>
      <c r="BGJ54" s="766"/>
      <c r="BGK54" s="766"/>
      <c r="BGL54" s="766"/>
      <c r="BGM54" s="766"/>
      <c r="BGN54" s="766"/>
      <c r="BGO54" s="766" t="s">
        <v>939</v>
      </c>
      <c r="BGP54" s="766"/>
      <c r="BGQ54" s="766"/>
      <c r="BGR54" s="766"/>
      <c r="BGS54" s="766"/>
      <c r="BGT54" s="766"/>
      <c r="BGU54" s="766"/>
      <c r="BGV54" s="766"/>
      <c r="BGW54" s="766" t="s">
        <v>939</v>
      </c>
      <c r="BGX54" s="766"/>
      <c r="BGY54" s="766"/>
      <c r="BGZ54" s="766"/>
      <c r="BHA54" s="766"/>
      <c r="BHB54" s="766"/>
      <c r="BHC54" s="766"/>
      <c r="BHD54" s="766"/>
      <c r="BHE54" s="766" t="s">
        <v>939</v>
      </c>
      <c r="BHF54" s="766"/>
      <c r="BHG54" s="766"/>
      <c r="BHH54" s="766"/>
      <c r="BHI54" s="766"/>
      <c r="BHJ54" s="766"/>
      <c r="BHK54" s="766"/>
      <c r="BHL54" s="766"/>
      <c r="BHM54" s="766" t="s">
        <v>939</v>
      </c>
      <c r="BHN54" s="766"/>
      <c r="BHO54" s="766"/>
      <c r="BHP54" s="766"/>
      <c r="BHQ54" s="766"/>
      <c r="BHR54" s="766"/>
      <c r="BHS54" s="766"/>
      <c r="BHT54" s="766"/>
      <c r="BHU54" s="766" t="s">
        <v>939</v>
      </c>
      <c r="BHV54" s="766"/>
      <c r="BHW54" s="766"/>
      <c r="BHX54" s="766"/>
      <c r="BHY54" s="766"/>
      <c r="BHZ54" s="766"/>
      <c r="BIA54" s="766"/>
      <c r="BIB54" s="766"/>
      <c r="BIC54" s="766" t="s">
        <v>939</v>
      </c>
      <c r="BID54" s="766"/>
      <c r="BIE54" s="766"/>
      <c r="BIF54" s="766"/>
      <c r="BIG54" s="766"/>
      <c r="BIH54" s="766"/>
      <c r="BII54" s="766"/>
      <c r="BIJ54" s="766"/>
      <c r="BIK54" s="766" t="s">
        <v>939</v>
      </c>
      <c r="BIL54" s="766"/>
      <c r="BIM54" s="766"/>
      <c r="BIN54" s="766"/>
      <c r="BIO54" s="766"/>
      <c r="BIP54" s="766"/>
      <c r="BIQ54" s="766"/>
      <c r="BIR54" s="766"/>
      <c r="BIS54" s="766" t="s">
        <v>939</v>
      </c>
      <c r="BIT54" s="766"/>
      <c r="BIU54" s="766"/>
      <c r="BIV54" s="766"/>
      <c r="BIW54" s="766"/>
      <c r="BIX54" s="766"/>
      <c r="BIY54" s="766"/>
      <c r="BIZ54" s="766"/>
      <c r="BJA54" s="766" t="s">
        <v>939</v>
      </c>
      <c r="BJB54" s="766"/>
      <c r="BJC54" s="766"/>
      <c r="BJD54" s="766"/>
      <c r="BJE54" s="766"/>
      <c r="BJF54" s="766"/>
      <c r="BJG54" s="766"/>
      <c r="BJH54" s="766"/>
      <c r="BJI54" s="766" t="s">
        <v>939</v>
      </c>
      <c r="BJJ54" s="766"/>
      <c r="BJK54" s="766"/>
      <c r="BJL54" s="766"/>
      <c r="BJM54" s="766"/>
      <c r="BJN54" s="766"/>
      <c r="BJO54" s="766"/>
      <c r="BJP54" s="766"/>
      <c r="BJQ54" s="766" t="s">
        <v>939</v>
      </c>
      <c r="BJR54" s="766"/>
      <c r="BJS54" s="766"/>
      <c r="BJT54" s="766"/>
      <c r="BJU54" s="766"/>
      <c r="BJV54" s="766"/>
      <c r="BJW54" s="766"/>
      <c r="BJX54" s="766"/>
      <c r="BJY54" s="766" t="s">
        <v>939</v>
      </c>
      <c r="BJZ54" s="766"/>
      <c r="BKA54" s="766"/>
      <c r="BKB54" s="766"/>
      <c r="BKC54" s="766"/>
      <c r="BKD54" s="766"/>
      <c r="BKE54" s="766"/>
      <c r="BKF54" s="766"/>
      <c r="BKG54" s="766" t="s">
        <v>939</v>
      </c>
      <c r="BKH54" s="766"/>
      <c r="BKI54" s="766"/>
      <c r="BKJ54" s="766"/>
      <c r="BKK54" s="766"/>
      <c r="BKL54" s="766"/>
      <c r="BKM54" s="766"/>
      <c r="BKN54" s="766"/>
      <c r="BKO54" s="766" t="s">
        <v>939</v>
      </c>
      <c r="BKP54" s="766"/>
      <c r="BKQ54" s="766"/>
      <c r="BKR54" s="766"/>
      <c r="BKS54" s="766"/>
      <c r="BKT54" s="766"/>
      <c r="BKU54" s="766"/>
      <c r="BKV54" s="766"/>
      <c r="BKW54" s="766" t="s">
        <v>939</v>
      </c>
      <c r="BKX54" s="766"/>
      <c r="BKY54" s="766"/>
      <c r="BKZ54" s="766"/>
      <c r="BLA54" s="766"/>
      <c r="BLB54" s="766"/>
      <c r="BLC54" s="766"/>
      <c r="BLD54" s="766"/>
      <c r="BLE54" s="766" t="s">
        <v>939</v>
      </c>
      <c r="BLF54" s="766"/>
      <c r="BLG54" s="766"/>
      <c r="BLH54" s="766"/>
      <c r="BLI54" s="766"/>
      <c r="BLJ54" s="766"/>
      <c r="BLK54" s="766"/>
      <c r="BLL54" s="766"/>
      <c r="BLM54" s="766" t="s">
        <v>939</v>
      </c>
      <c r="BLN54" s="766"/>
      <c r="BLO54" s="766"/>
      <c r="BLP54" s="766"/>
      <c r="BLQ54" s="766"/>
      <c r="BLR54" s="766"/>
      <c r="BLS54" s="766"/>
      <c r="BLT54" s="766"/>
      <c r="BLU54" s="766" t="s">
        <v>939</v>
      </c>
      <c r="BLV54" s="766"/>
      <c r="BLW54" s="766"/>
      <c r="BLX54" s="766"/>
      <c r="BLY54" s="766"/>
      <c r="BLZ54" s="766"/>
      <c r="BMA54" s="766"/>
      <c r="BMB54" s="766"/>
      <c r="BMC54" s="766" t="s">
        <v>939</v>
      </c>
      <c r="BMD54" s="766"/>
      <c r="BME54" s="766"/>
      <c r="BMF54" s="766"/>
      <c r="BMG54" s="766"/>
      <c r="BMH54" s="766"/>
      <c r="BMI54" s="766"/>
      <c r="BMJ54" s="766"/>
      <c r="BMK54" s="766" t="s">
        <v>939</v>
      </c>
      <c r="BML54" s="766"/>
      <c r="BMM54" s="766"/>
      <c r="BMN54" s="766"/>
      <c r="BMO54" s="766"/>
      <c r="BMP54" s="766"/>
      <c r="BMQ54" s="766"/>
      <c r="BMR54" s="766"/>
      <c r="BMS54" s="766" t="s">
        <v>939</v>
      </c>
      <c r="BMT54" s="766"/>
      <c r="BMU54" s="766"/>
      <c r="BMV54" s="766"/>
      <c r="BMW54" s="766"/>
      <c r="BMX54" s="766"/>
      <c r="BMY54" s="766"/>
      <c r="BMZ54" s="766"/>
      <c r="BNA54" s="766" t="s">
        <v>939</v>
      </c>
      <c r="BNB54" s="766"/>
      <c r="BNC54" s="766"/>
      <c r="BND54" s="766"/>
      <c r="BNE54" s="766"/>
      <c r="BNF54" s="766"/>
      <c r="BNG54" s="766"/>
      <c r="BNH54" s="766"/>
      <c r="BNI54" s="766" t="s">
        <v>939</v>
      </c>
      <c r="BNJ54" s="766"/>
      <c r="BNK54" s="766"/>
      <c r="BNL54" s="766"/>
      <c r="BNM54" s="766"/>
      <c r="BNN54" s="766"/>
      <c r="BNO54" s="766"/>
      <c r="BNP54" s="766"/>
      <c r="BNQ54" s="766" t="s">
        <v>939</v>
      </c>
      <c r="BNR54" s="766"/>
      <c r="BNS54" s="766"/>
      <c r="BNT54" s="766"/>
      <c r="BNU54" s="766"/>
      <c r="BNV54" s="766"/>
      <c r="BNW54" s="766"/>
      <c r="BNX54" s="766"/>
      <c r="BNY54" s="766" t="s">
        <v>939</v>
      </c>
      <c r="BNZ54" s="766"/>
      <c r="BOA54" s="766"/>
      <c r="BOB54" s="766"/>
      <c r="BOC54" s="766"/>
      <c r="BOD54" s="766"/>
      <c r="BOE54" s="766"/>
      <c r="BOF54" s="766"/>
      <c r="BOG54" s="766" t="s">
        <v>939</v>
      </c>
      <c r="BOH54" s="766"/>
      <c r="BOI54" s="766"/>
      <c r="BOJ54" s="766"/>
      <c r="BOK54" s="766"/>
      <c r="BOL54" s="766"/>
      <c r="BOM54" s="766"/>
      <c r="BON54" s="766"/>
      <c r="BOO54" s="766" t="s">
        <v>939</v>
      </c>
      <c r="BOP54" s="766"/>
      <c r="BOQ54" s="766"/>
      <c r="BOR54" s="766"/>
      <c r="BOS54" s="766"/>
      <c r="BOT54" s="766"/>
      <c r="BOU54" s="766"/>
      <c r="BOV54" s="766"/>
      <c r="BOW54" s="766" t="s">
        <v>939</v>
      </c>
      <c r="BOX54" s="766"/>
      <c r="BOY54" s="766"/>
      <c r="BOZ54" s="766"/>
      <c r="BPA54" s="766"/>
      <c r="BPB54" s="766"/>
      <c r="BPC54" s="766"/>
      <c r="BPD54" s="766"/>
      <c r="BPE54" s="766" t="s">
        <v>939</v>
      </c>
      <c r="BPF54" s="766"/>
      <c r="BPG54" s="766"/>
      <c r="BPH54" s="766"/>
      <c r="BPI54" s="766"/>
      <c r="BPJ54" s="766"/>
      <c r="BPK54" s="766"/>
      <c r="BPL54" s="766"/>
      <c r="BPM54" s="766" t="s">
        <v>939</v>
      </c>
      <c r="BPN54" s="766"/>
      <c r="BPO54" s="766"/>
      <c r="BPP54" s="766"/>
      <c r="BPQ54" s="766"/>
      <c r="BPR54" s="766"/>
      <c r="BPS54" s="766"/>
      <c r="BPT54" s="766"/>
      <c r="BPU54" s="766" t="s">
        <v>939</v>
      </c>
      <c r="BPV54" s="766"/>
      <c r="BPW54" s="766"/>
      <c r="BPX54" s="766"/>
      <c r="BPY54" s="766"/>
      <c r="BPZ54" s="766"/>
      <c r="BQA54" s="766"/>
      <c r="BQB54" s="766"/>
      <c r="BQC54" s="766" t="s">
        <v>939</v>
      </c>
      <c r="BQD54" s="766"/>
      <c r="BQE54" s="766"/>
      <c r="BQF54" s="766"/>
      <c r="BQG54" s="766"/>
      <c r="BQH54" s="766"/>
      <c r="BQI54" s="766"/>
      <c r="BQJ54" s="766"/>
      <c r="BQK54" s="766" t="s">
        <v>939</v>
      </c>
      <c r="BQL54" s="766"/>
      <c r="BQM54" s="766"/>
      <c r="BQN54" s="766"/>
      <c r="BQO54" s="766"/>
      <c r="BQP54" s="766"/>
      <c r="BQQ54" s="766"/>
      <c r="BQR54" s="766"/>
      <c r="BQS54" s="766" t="s">
        <v>939</v>
      </c>
      <c r="BQT54" s="766"/>
      <c r="BQU54" s="766"/>
      <c r="BQV54" s="766"/>
      <c r="BQW54" s="766"/>
      <c r="BQX54" s="766"/>
      <c r="BQY54" s="766"/>
      <c r="BQZ54" s="766"/>
      <c r="BRA54" s="766" t="s">
        <v>939</v>
      </c>
      <c r="BRB54" s="766"/>
      <c r="BRC54" s="766"/>
      <c r="BRD54" s="766"/>
      <c r="BRE54" s="766"/>
      <c r="BRF54" s="766"/>
      <c r="BRG54" s="766"/>
      <c r="BRH54" s="766"/>
      <c r="BRI54" s="766" t="s">
        <v>939</v>
      </c>
      <c r="BRJ54" s="766"/>
      <c r="BRK54" s="766"/>
      <c r="BRL54" s="766"/>
      <c r="BRM54" s="766"/>
      <c r="BRN54" s="766"/>
      <c r="BRO54" s="766"/>
      <c r="BRP54" s="766"/>
      <c r="BRQ54" s="766" t="s">
        <v>939</v>
      </c>
      <c r="BRR54" s="766"/>
      <c r="BRS54" s="766"/>
      <c r="BRT54" s="766"/>
      <c r="BRU54" s="766"/>
      <c r="BRV54" s="766"/>
      <c r="BRW54" s="766"/>
      <c r="BRX54" s="766"/>
      <c r="BRY54" s="766" t="s">
        <v>939</v>
      </c>
      <c r="BRZ54" s="766"/>
      <c r="BSA54" s="766"/>
      <c r="BSB54" s="766"/>
      <c r="BSC54" s="766"/>
      <c r="BSD54" s="766"/>
      <c r="BSE54" s="766"/>
      <c r="BSF54" s="766"/>
      <c r="BSG54" s="766" t="s">
        <v>939</v>
      </c>
      <c r="BSH54" s="766"/>
      <c r="BSI54" s="766"/>
      <c r="BSJ54" s="766"/>
      <c r="BSK54" s="766"/>
      <c r="BSL54" s="766"/>
      <c r="BSM54" s="766"/>
      <c r="BSN54" s="766"/>
      <c r="BSO54" s="766" t="s">
        <v>939</v>
      </c>
      <c r="BSP54" s="766"/>
      <c r="BSQ54" s="766"/>
      <c r="BSR54" s="766"/>
      <c r="BSS54" s="766"/>
      <c r="BST54" s="766"/>
      <c r="BSU54" s="766"/>
      <c r="BSV54" s="766"/>
      <c r="BSW54" s="766" t="s">
        <v>939</v>
      </c>
      <c r="BSX54" s="766"/>
      <c r="BSY54" s="766"/>
      <c r="BSZ54" s="766"/>
      <c r="BTA54" s="766"/>
      <c r="BTB54" s="766"/>
      <c r="BTC54" s="766"/>
      <c r="BTD54" s="766"/>
      <c r="BTE54" s="766" t="s">
        <v>939</v>
      </c>
      <c r="BTF54" s="766"/>
      <c r="BTG54" s="766"/>
      <c r="BTH54" s="766"/>
      <c r="BTI54" s="766"/>
      <c r="BTJ54" s="766"/>
      <c r="BTK54" s="766"/>
      <c r="BTL54" s="766"/>
      <c r="BTM54" s="766" t="s">
        <v>939</v>
      </c>
      <c r="BTN54" s="766"/>
      <c r="BTO54" s="766"/>
      <c r="BTP54" s="766"/>
      <c r="BTQ54" s="766"/>
      <c r="BTR54" s="766"/>
      <c r="BTS54" s="766"/>
      <c r="BTT54" s="766"/>
      <c r="BTU54" s="766" t="s">
        <v>939</v>
      </c>
      <c r="BTV54" s="766"/>
      <c r="BTW54" s="766"/>
      <c r="BTX54" s="766"/>
      <c r="BTY54" s="766"/>
      <c r="BTZ54" s="766"/>
      <c r="BUA54" s="766"/>
      <c r="BUB54" s="766"/>
      <c r="BUC54" s="766" t="s">
        <v>939</v>
      </c>
      <c r="BUD54" s="766"/>
      <c r="BUE54" s="766"/>
      <c r="BUF54" s="766"/>
      <c r="BUG54" s="766"/>
      <c r="BUH54" s="766"/>
      <c r="BUI54" s="766"/>
      <c r="BUJ54" s="766"/>
      <c r="BUK54" s="766" t="s">
        <v>939</v>
      </c>
      <c r="BUL54" s="766"/>
      <c r="BUM54" s="766"/>
      <c r="BUN54" s="766"/>
      <c r="BUO54" s="766"/>
      <c r="BUP54" s="766"/>
      <c r="BUQ54" s="766"/>
      <c r="BUR54" s="766"/>
      <c r="BUS54" s="766" t="s">
        <v>939</v>
      </c>
      <c r="BUT54" s="766"/>
      <c r="BUU54" s="766"/>
      <c r="BUV54" s="766"/>
      <c r="BUW54" s="766"/>
      <c r="BUX54" s="766"/>
      <c r="BUY54" s="766"/>
      <c r="BUZ54" s="766"/>
      <c r="BVA54" s="766" t="s">
        <v>939</v>
      </c>
      <c r="BVB54" s="766"/>
      <c r="BVC54" s="766"/>
      <c r="BVD54" s="766"/>
      <c r="BVE54" s="766"/>
      <c r="BVF54" s="766"/>
      <c r="BVG54" s="766"/>
      <c r="BVH54" s="766"/>
      <c r="BVI54" s="766" t="s">
        <v>939</v>
      </c>
      <c r="BVJ54" s="766"/>
      <c r="BVK54" s="766"/>
      <c r="BVL54" s="766"/>
      <c r="BVM54" s="766"/>
      <c r="BVN54" s="766"/>
      <c r="BVO54" s="766"/>
      <c r="BVP54" s="766"/>
      <c r="BVQ54" s="766" t="s">
        <v>939</v>
      </c>
      <c r="BVR54" s="766"/>
      <c r="BVS54" s="766"/>
      <c r="BVT54" s="766"/>
      <c r="BVU54" s="766"/>
      <c r="BVV54" s="766"/>
      <c r="BVW54" s="766"/>
      <c r="BVX54" s="766"/>
      <c r="BVY54" s="766" t="s">
        <v>939</v>
      </c>
      <c r="BVZ54" s="766"/>
      <c r="BWA54" s="766"/>
      <c r="BWB54" s="766"/>
      <c r="BWC54" s="766"/>
      <c r="BWD54" s="766"/>
      <c r="BWE54" s="766"/>
      <c r="BWF54" s="766"/>
      <c r="BWG54" s="766" t="s">
        <v>939</v>
      </c>
      <c r="BWH54" s="766"/>
      <c r="BWI54" s="766"/>
      <c r="BWJ54" s="766"/>
      <c r="BWK54" s="766"/>
      <c r="BWL54" s="766"/>
      <c r="BWM54" s="766"/>
      <c r="BWN54" s="766"/>
      <c r="BWO54" s="766" t="s">
        <v>939</v>
      </c>
      <c r="BWP54" s="766"/>
      <c r="BWQ54" s="766"/>
      <c r="BWR54" s="766"/>
      <c r="BWS54" s="766"/>
      <c r="BWT54" s="766"/>
      <c r="BWU54" s="766"/>
      <c r="BWV54" s="766"/>
      <c r="BWW54" s="766" t="s">
        <v>939</v>
      </c>
      <c r="BWX54" s="766"/>
      <c r="BWY54" s="766"/>
      <c r="BWZ54" s="766"/>
      <c r="BXA54" s="766"/>
      <c r="BXB54" s="766"/>
      <c r="BXC54" s="766"/>
      <c r="BXD54" s="766"/>
      <c r="BXE54" s="766" t="s">
        <v>939</v>
      </c>
      <c r="BXF54" s="766"/>
      <c r="BXG54" s="766"/>
      <c r="BXH54" s="766"/>
      <c r="BXI54" s="766"/>
      <c r="BXJ54" s="766"/>
      <c r="BXK54" s="766"/>
      <c r="BXL54" s="766"/>
      <c r="BXM54" s="766" t="s">
        <v>939</v>
      </c>
      <c r="BXN54" s="766"/>
      <c r="BXO54" s="766"/>
      <c r="BXP54" s="766"/>
      <c r="BXQ54" s="766"/>
      <c r="BXR54" s="766"/>
      <c r="BXS54" s="766"/>
      <c r="BXT54" s="766"/>
      <c r="BXU54" s="766" t="s">
        <v>939</v>
      </c>
      <c r="BXV54" s="766"/>
      <c r="BXW54" s="766"/>
      <c r="BXX54" s="766"/>
      <c r="BXY54" s="766"/>
      <c r="BXZ54" s="766"/>
      <c r="BYA54" s="766"/>
      <c r="BYB54" s="766"/>
      <c r="BYC54" s="766" t="s">
        <v>939</v>
      </c>
      <c r="BYD54" s="766"/>
      <c r="BYE54" s="766"/>
      <c r="BYF54" s="766"/>
      <c r="BYG54" s="766"/>
      <c r="BYH54" s="766"/>
      <c r="BYI54" s="766"/>
      <c r="BYJ54" s="766"/>
      <c r="BYK54" s="766" t="s">
        <v>939</v>
      </c>
      <c r="BYL54" s="766"/>
      <c r="BYM54" s="766"/>
      <c r="BYN54" s="766"/>
      <c r="BYO54" s="766"/>
      <c r="BYP54" s="766"/>
      <c r="BYQ54" s="766"/>
      <c r="BYR54" s="766"/>
      <c r="BYS54" s="766" t="s">
        <v>939</v>
      </c>
      <c r="BYT54" s="766"/>
      <c r="BYU54" s="766"/>
      <c r="BYV54" s="766"/>
      <c r="BYW54" s="766"/>
      <c r="BYX54" s="766"/>
      <c r="BYY54" s="766"/>
      <c r="BYZ54" s="766"/>
      <c r="BZA54" s="766" t="s">
        <v>939</v>
      </c>
      <c r="BZB54" s="766"/>
      <c r="BZC54" s="766"/>
      <c r="BZD54" s="766"/>
      <c r="BZE54" s="766"/>
      <c r="BZF54" s="766"/>
      <c r="BZG54" s="766"/>
      <c r="BZH54" s="766"/>
      <c r="BZI54" s="766" t="s">
        <v>939</v>
      </c>
      <c r="BZJ54" s="766"/>
      <c r="BZK54" s="766"/>
      <c r="BZL54" s="766"/>
      <c r="BZM54" s="766"/>
      <c r="BZN54" s="766"/>
      <c r="BZO54" s="766"/>
      <c r="BZP54" s="766"/>
      <c r="BZQ54" s="766" t="s">
        <v>939</v>
      </c>
      <c r="BZR54" s="766"/>
      <c r="BZS54" s="766"/>
      <c r="BZT54" s="766"/>
      <c r="BZU54" s="766"/>
      <c r="BZV54" s="766"/>
      <c r="BZW54" s="766"/>
      <c r="BZX54" s="766"/>
      <c r="BZY54" s="766" t="s">
        <v>939</v>
      </c>
      <c r="BZZ54" s="766"/>
      <c r="CAA54" s="766"/>
      <c r="CAB54" s="766"/>
      <c r="CAC54" s="766"/>
      <c r="CAD54" s="766"/>
      <c r="CAE54" s="766"/>
      <c r="CAF54" s="766"/>
      <c r="CAG54" s="766" t="s">
        <v>939</v>
      </c>
      <c r="CAH54" s="766"/>
      <c r="CAI54" s="766"/>
      <c r="CAJ54" s="766"/>
      <c r="CAK54" s="766"/>
      <c r="CAL54" s="766"/>
      <c r="CAM54" s="766"/>
      <c r="CAN54" s="766"/>
      <c r="CAO54" s="766" t="s">
        <v>939</v>
      </c>
      <c r="CAP54" s="766"/>
      <c r="CAQ54" s="766"/>
      <c r="CAR54" s="766"/>
      <c r="CAS54" s="766"/>
      <c r="CAT54" s="766"/>
      <c r="CAU54" s="766"/>
      <c r="CAV54" s="766"/>
      <c r="CAW54" s="766" t="s">
        <v>939</v>
      </c>
      <c r="CAX54" s="766"/>
      <c r="CAY54" s="766"/>
      <c r="CAZ54" s="766"/>
      <c r="CBA54" s="766"/>
      <c r="CBB54" s="766"/>
      <c r="CBC54" s="766"/>
      <c r="CBD54" s="766"/>
      <c r="CBE54" s="766" t="s">
        <v>939</v>
      </c>
      <c r="CBF54" s="766"/>
      <c r="CBG54" s="766"/>
      <c r="CBH54" s="766"/>
      <c r="CBI54" s="766"/>
      <c r="CBJ54" s="766"/>
      <c r="CBK54" s="766"/>
      <c r="CBL54" s="766"/>
      <c r="CBM54" s="766" t="s">
        <v>939</v>
      </c>
      <c r="CBN54" s="766"/>
      <c r="CBO54" s="766"/>
      <c r="CBP54" s="766"/>
      <c r="CBQ54" s="766"/>
      <c r="CBR54" s="766"/>
      <c r="CBS54" s="766"/>
      <c r="CBT54" s="766"/>
      <c r="CBU54" s="766" t="s">
        <v>939</v>
      </c>
      <c r="CBV54" s="766"/>
      <c r="CBW54" s="766"/>
      <c r="CBX54" s="766"/>
      <c r="CBY54" s="766"/>
      <c r="CBZ54" s="766"/>
      <c r="CCA54" s="766"/>
      <c r="CCB54" s="766"/>
      <c r="CCC54" s="766" t="s">
        <v>939</v>
      </c>
      <c r="CCD54" s="766"/>
      <c r="CCE54" s="766"/>
      <c r="CCF54" s="766"/>
      <c r="CCG54" s="766"/>
      <c r="CCH54" s="766"/>
      <c r="CCI54" s="766"/>
      <c r="CCJ54" s="766"/>
      <c r="CCK54" s="766" t="s">
        <v>939</v>
      </c>
      <c r="CCL54" s="766"/>
      <c r="CCM54" s="766"/>
      <c r="CCN54" s="766"/>
      <c r="CCO54" s="766"/>
      <c r="CCP54" s="766"/>
      <c r="CCQ54" s="766"/>
      <c r="CCR54" s="766"/>
      <c r="CCS54" s="766" t="s">
        <v>939</v>
      </c>
      <c r="CCT54" s="766"/>
      <c r="CCU54" s="766"/>
      <c r="CCV54" s="766"/>
      <c r="CCW54" s="766"/>
      <c r="CCX54" s="766"/>
      <c r="CCY54" s="766"/>
      <c r="CCZ54" s="766"/>
      <c r="CDA54" s="766" t="s">
        <v>939</v>
      </c>
      <c r="CDB54" s="766"/>
      <c r="CDC54" s="766"/>
      <c r="CDD54" s="766"/>
      <c r="CDE54" s="766"/>
      <c r="CDF54" s="766"/>
      <c r="CDG54" s="766"/>
      <c r="CDH54" s="766"/>
      <c r="CDI54" s="766" t="s">
        <v>939</v>
      </c>
      <c r="CDJ54" s="766"/>
      <c r="CDK54" s="766"/>
      <c r="CDL54" s="766"/>
      <c r="CDM54" s="766"/>
      <c r="CDN54" s="766"/>
      <c r="CDO54" s="766"/>
      <c r="CDP54" s="766"/>
      <c r="CDQ54" s="766" t="s">
        <v>939</v>
      </c>
      <c r="CDR54" s="766"/>
      <c r="CDS54" s="766"/>
      <c r="CDT54" s="766"/>
      <c r="CDU54" s="766"/>
      <c r="CDV54" s="766"/>
      <c r="CDW54" s="766"/>
      <c r="CDX54" s="766"/>
      <c r="CDY54" s="766" t="s">
        <v>939</v>
      </c>
      <c r="CDZ54" s="766"/>
      <c r="CEA54" s="766"/>
      <c r="CEB54" s="766"/>
      <c r="CEC54" s="766"/>
      <c r="CED54" s="766"/>
      <c r="CEE54" s="766"/>
      <c r="CEF54" s="766"/>
      <c r="CEG54" s="766" t="s">
        <v>939</v>
      </c>
      <c r="CEH54" s="766"/>
      <c r="CEI54" s="766"/>
      <c r="CEJ54" s="766"/>
      <c r="CEK54" s="766"/>
      <c r="CEL54" s="766"/>
      <c r="CEM54" s="766"/>
      <c r="CEN54" s="766"/>
      <c r="CEO54" s="766" t="s">
        <v>939</v>
      </c>
      <c r="CEP54" s="766"/>
      <c r="CEQ54" s="766"/>
      <c r="CER54" s="766"/>
      <c r="CES54" s="766"/>
      <c r="CET54" s="766"/>
      <c r="CEU54" s="766"/>
      <c r="CEV54" s="766"/>
      <c r="CEW54" s="766" t="s">
        <v>939</v>
      </c>
      <c r="CEX54" s="766"/>
      <c r="CEY54" s="766"/>
      <c r="CEZ54" s="766"/>
      <c r="CFA54" s="766"/>
      <c r="CFB54" s="766"/>
      <c r="CFC54" s="766"/>
      <c r="CFD54" s="766"/>
      <c r="CFE54" s="766" t="s">
        <v>939</v>
      </c>
      <c r="CFF54" s="766"/>
      <c r="CFG54" s="766"/>
      <c r="CFH54" s="766"/>
      <c r="CFI54" s="766"/>
      <c r="CFJ54" s="766"/>
      <c r="CFK54" s="766"/>
      <c r="CFL54" s="766"/>
      <c r="CFM54" s="766" t="s">
        <v>939</v>
      </c>
      <c r="CFN54" s="766"/>
      <c r="CFO54" s="766"/>
      <c r="CFP54" s="766"/>
      <c r="CFQ54" s="766"/>
      <c r="CFR54" s="766"/>
      <c r="CFS54" s="766"/>
      <c r="CFT54" s="766"/>
      <c r="CFU54" s="766" t="s">
        <v>939</v>
      </c>
      <c r="CFV54" s="766"/>
      <c r="CFW54" s="766"/>
      <c r="CFX54" s="766"/>
      <c r="CFY54" s="766"/>
      <c r="CFZ54" s="766"/>
      <c r="CGA54" s="766"/>
      <c r="CGB54" s="766"/>
      <c r="CGC54" s="766" t="s">
        <v>939</v>
      </c>
      <c r="CGD54" s="766"/>
      <c r="CGE54" s="766"/>
      <c r="CGF54" s="766"/>
      <c r="CGG54" s="766"/>
      <c r="CGH54" s="766"/>
      <c r="CGI54" s="766"/>
      <c r="CGJ54" s="766"/>
      <c r="CGK54" s="766" t="s">
        <v>939</v>
      </c>
      <c r="CGL54" s="766"/>
      <c r="CGM54" s="766"/>
      <c r="CGN54" s="766"/>
      <c r="CGO54" s="766"/>
      <c r="CGP54" s="766"/>
      <c r="CGQ54" s="766"/>
      <c r="CGR54" s="766"/>
      <c r="CGS54" s="766" t="s">
        <v>939</v>
      </c>
      <c r="CGT54" s="766"/>
      <c r="CGU54" s="766"/>
      <c r="CGV54" s="766"/>
      <c r="CGW54" s="766"/>
      <c r="CGX54" s="766"/>
      <c r="CGY54" s="766"/>
      <c r="CGZ54" s="766"/>
      <c r="CHA54" s="766" t="s">
        <v>939</v>
      </c>
      <c r="CHB54" s="766"/>
      <c r="CHC54" s="766"/>
      <c r="CHD54" s="766"/>
      <c r="CHE54" s="766"/>
      <c r="CHF54" s="766"/>
      <c r="CHG54" s="766"/>
      <c r="CHH54" s="766"/>
      <c r="CHI54" s="766" t="s">
        <v>939</v>
      </c>
      <c r="CHJ54" s="766"/>
      <c r="CHK54" s="766"/>
      <c r="CHL54" s="766"/>
      <c r="CHM54" s="766"/>
      <c r="CHN54" s="766"/>
      <c r="CHO54" s="766"/>
      <c r="CHP54" s="766"/>
      <c r="CHQ54" s="766" t="s">
        <v>939</v>
      </c>
      <c r="CHR54" s="766"/>
      <c r="CHS54" s="766"/>
      <c r="CHT54" s="766"/>
      <c r="CHU54" s="766"/>
      <c r="CHV54" s="766"/>
      <c r="CHW54" s="766"/>
      <c r="CHX54" s="766"/>
      <c r="CHY54" s="766" t="s">
        <v>939</v>
      </c>
      <c r="CHZ54" s="766"/>
      <c r="CIA54" s="766"/>
      <c r="CIB54" s="766"/>
      <c r="CIC54" s="766"/>
      <c r="CID54" s="766"/>
      <c r="CIE54" s="766"/>
      <c r="CIF54" s="766"/>
      <c r="CIG54" s="766" t="s">
        <v>939</v>
      </c>
      <c r="CIH54" s="766"/>
      <c r="CII54" s="766"/>
      <c r="CIJ54" s="766"/>
      <c r="CIK54" s="766"/>
      <c r="CIL54" s="766"/>
      <c r="CIM54" s="766"/>
      <c r="CIN54" s="766"/>
      <c r="CIO54" s="766" t="s">
        <v>939</v>
      </c>
      <c r="CIP54" s="766"/>
      <c r="CIQ54" s="766"/>
      <c r="CIR54" s="766"/>
      <c r="CIS54" s="766"/>
      <c r="CIT54" s="766"/>
      <c r="CIU54" s="766"/>
      <c r="CIV54" s="766"/>
      <c r="CIW54" s="766" t="s">
        <v>939</v>
      </c>
      <c r="CIX54" s="766"/>
      <c r="CIY54" s="766"/>
      <c r="CIZ54" s="766"/>
      <c r="CJA54" s="766"/>
      <c r="CJB54" s="766"/>
      <c r="CJC54" s="766"/>
      <c r="CJD54" s="766"/>
      <c r="CJE54" s="766" t="s">
        <v>939</v>
      </c>
      <c r="CJF54" s="766"/>
      <c r="CJG54" s="766"/>
      <c r="CJH54" s="766"/>
      <c r="CJI54" s="766"/>
      <c r="CJJ54" s="766"/>
      <c r="CJK54" s="766"/>
      <c r="CJL54" s="766"/>
      <c r="CJM54" s="766" t="s">
        <v>939</v>
      </c>
      <c r="CJN54" s="766"/>
      <c r="CJO54" s="766"/>
      <c r="CJP54" s="766"/>
      <c r="CJQ54" s="766"/>
      <c r="CJR54" s="766"/>
      <c r="CJS54" s="766"/>
      <c r="CJT54" s="766"/>
      <c r="CJU54" s="766" t="s">
        <v>939</v>
      </c>
      <c r="CJV54" s="766"/>
      <c r="CJW54" s="766"/>
      <c r="CJX54" s="766"/>
      <c r="CJY54" s="766"/>
      <c r="CJZ54" s="766"/>
      <c r="CKA54" s="766"/>
      <c r="CKB54" s="766"/>
      <c r="CKC54" s="766" t="s">
        <v>939</v>
      </c>
      <c r="CKD54" s="766"/>
      <c r="CKE54" s="766"/>
      <c r="CKF54" s="766"/>
      <c r="CKG54" s="766"/>
      <c r="CKH54" s="766"/>
      <c r="CKI54" s="766"/>
      <c r="CKJ54" s="766"/>
      <c r="CKK54" s="766" t="s">
        <v>939</v>
      </c>
      <c r="CKL54" s="766"/>
      <c r="CKM54" s="766"/>
      <c r="CKN54" s="766"/>
      <c r="CKO54" s="766"/>
      <c r="CKP54" s="766"/>
      <c r="CKQ54" s="766"/>
      <c r="CKR54" s="766"/>
      <c r="CKS54" s="766" t="s">
        <v>939</v>
      </c>
      <c r="CKT54" s="766"/>
      <c r="CKU54" s="766"/>
      <c r="CKV54" s="766"/>
      <c r="CKW54" s="766"/>
      <c r="CKX54" s="766"/>
      <c r="CKY54" s="766"/>
      <c r="CKZ54" s="766"/>
      <c r="CLA54" s="766" t="s">
        <v>939</v>
      </c>
      <c r="CLB54" s="766"/>
      <c r="CLC54" s="766"/>
      <c r="CLD54" s="766"/>
      <c r="CLE54" s="766"/>
      <c r="CLF54" s="766"/>
      <c r="CLG54" s="766"/>
      <c r="CLH54" s="766"/>
      <c r="CLI54" s="766" t="s">
        <v>939</v>
      </c>
      <c r="CLJ54" s="766"/>
      <c r="CLK54" s="766"/>
      <c r="CLL54" s="766"/>
      <c r="CLM54" s="766"/>
      <c r="CLN54" s="766"/>
      <c r="CLO54" s="766"/>
      <c r="CLP54" s="766"/>
      <c r="CLQ54" s="766" t="s">
        <v>939</v>
      </c>
      <c r="CLR54" s="766"/>
      <c r="CLS54" s="766"/>
      <c r="CLT54" s="766"/>
      <c r="CLU54" s="766"/>
      <c r="CLV54" s="766"/>
      <c r="CLW54" s="766"/>
      <c r="CLX54" s="766"/>
      <c r="CLY54" s="766" t="s">
        <v>939</v>
      </c>
      <c r="CLZ54" s="766"/>
      <c r="CMA54" s="766"/>
      <c r="CMB54" s="766"/>
      <c r="CMC54" s="766"/>
      <c r="CMD54" s="766"/>
      <c r="CME54" s="766"/>
      <c r="CMF54" s="766"/>
      <c r="CMG54" s="766" t="s">
        <v>939</v>
      </c>
      <c r="CMH54" s="766"/>
      <c r="CMI54" s="766"/>
      <c r="CMJ54" s="766"/>
      <c r="CMK54" s="766"/>
      <c r="CML54" s="766"/>
      <c r="CMM54" s="766"/>
      <c r="CMN54" s="766"/>
      <c r="CMO54" s="766" t="s">
        <v>939</v>
      </c>
      <c r="CMP54" s="766"/>
      <c r="CMQ54" s="766"/>
      <c r="CMR54" s="766"/>
      <c r="CMS54" s="766"/>
      <c r="CMT54" s="766"/>
      <c r="CMU54" s="766"/>
      <c r="CMV54" s="766"/>
      <c r="CMW54" s="766" t="s">
        <v>939</v>
      </c>
      <c r="CMX54" s="766"/>
      <c r="CMY54" s="766"/>
      <c r="CMZ54" s="766"/>
      <c r="CNA54" s="766"/>
      <c r="CNB54" s="766"/>
      <c r="CNC54" s="766"/>
      <c r="CND54" s="766"/>
      <c r="CNE54" s="766" t="s">
        <v>939</v>
      </c>
      <c r="CNF54" s="766"/>
      <c r="CNG54" s="766"/>
      <c r="CNH54" s="766"/>
      <c r="CNI54" s="766"/>
      <c r="CNJ54" s="766"/>
      <c r="CNK54" s="766"/>
      <c r="CNL54" s="766"/>
      <c r="CNM54" s="766" t="s">
        <v>939</v>
      </c>
      <c r="CNN54" s="766"/>
      <c r="CNO54" s="766"/>
      <c r="CNP54" s="766"/>
      <c r="CNQ54" s="766"/>
      <c r="CNR54" s="766"/>
      <c r="CNS54" s="766"/>
      <c r="CNT54" s="766"/>
      <c r="CNU54" s="766" t="s">
        <v>939</v>
      </c>
      <c r="CNV54" s="766"/>
      <c r="CNW54" s="766"/>
      <c r="CNX54" s="766"/>
      <c r="CNY54" s="766"/>
      <c r="CNZ54" s="766"/>
      <c r="COA54" s="766"/>
      <c r="COB54" s="766"/>
      <c r="COC54" s="766" t="s">
        <v>939</v>
      </c>
      <c r="COD54" s="766"/>
      <c r="COE54" s="766"/>
      <c r="COF54" s="766"/>
      <c r="COG54" s="766"/>
      <c r="COH54" s="766"/>
      <c r="COI54" s="766"/>
      <c r="COJ54" s="766"/>
      <c r="COK54" s="766" t="s">
        <v>939</v>
      </c>
      <c r="COL54" s="766"/>
      <c r="COM54" s="766"/>
      <c r="CON54" s="766"/>
      <c r="COO54" s="766"/>
      <c r="COP54" s="766"/>
      <c r="COQ54" s="766"/>
      <c r="COR54" s="766"/>
      <c r="COS54" s="766" t="s">
        <v>939</v>
      </c>
      <c r="COT54" s="766"/>
      <c r="COU54" s="766"/>
      <c r="COV54" s="766"/>
      <c r="COW54" s="766"/>
      <c r="COX54" s="766"/>
      <c r="COY54" s="766"/>
      <c r="COZ54" s="766"/>
      <c r="CPA54" s="766" t="s">
        <v>939</v>
      </c>
      <c r="CPB54" s="766"/>
      <c r="CPC54" s="766"/>
      <c r="CPD54" s="766"/>
      <c r="CPE54" s="766"/>
      <c r="CPF54" s="766"/>
      <c r="CPG54" s="766"/>
      <c r="CPH54" s="766"/>
      <c r="CPI54" s="766" t="s">
        <v>939</v>
      </c>
      <c r="CPJ54" s="766"/>
      <c r="CPK54" s="766"/>
      <c r="CPL54" s="766"/>
      <c r="CPM54" s="766"/>
      <c r="CPN54" s="766"/>
      <c r="CPO54" s="766"/>
      <c r="CPP54" s="766"/>
      <c r="CPQ54" s="766" t="s">
        <v>939</v>
      </c>
      <c r="CPR54" s="766"/>
      <c r="CPS54" s="766"/>
      <c r="CPT54" s="766"/>
      <c r="CPU54" s="766"/>
      <c r="CPV54" s="766"/>
      <c r="CPW54" s="766"/>
      <c r="CPX54" s="766"/>
      <c r="CPY54" s="766" t="s">
        <v>939</v>
      </c>
      <c r="CPZ54" s="766"/>
      <c r="CQA54" s="766"/>
      <c r="CQB54" s="766"/>
      <c r="CQC54" s="766"/>
      <c r="CQD54" s="766"/>
      <c r="CQE54" s="766"/>
      <c r="CQF54" s="766"/>
      <c r="CQG54" s="766" t="s">
        <v>939</v>
      </c>
      <c r="CQH54" s="766"/>
      <c r="CQI54" s="766"/>
      <c r="CQJ54" s="766"/>
      <c r="CQK54" s="766"/>
      <c r="CQL54" s="766"/>
      <c r="CQM54" s="766"/>
      <c r="CQN54" s="766"/>
      <c r="CQO54" s="766" t="s">
        <v>939</v>
      </c>
      <c r="CQP54" s="766"/>
      <c r="CQQ54" s="766"/>
      <c r="CQR54" s="766"/>
      <c r="CQS54" s="766"/>
      <c r="CQT54" s="766"/>
      <c r="CQU54" s="766"/>
      <c r="CQV54" s="766"/>
      <c r="CQW54" s="766" t="s">
        <v>939</v>
      </c>
      <c r="CQX54" s="766"/>
      <c r="CQY54" s="766"/>
      <c r="CQZ54" s="766"/>
      <c r="CRA54" s="766"/>
      <c r="CRB54" s="766"/>
      <c r="CRC54" s="766"/>
      <c r="CRD54" s="766"/>
      <c r="CRE54" s="766" t="s">
        <v>939</v>
      </c>
      <c r="CRF54" s="766"/>
      <c r="CRG54" s="766"/>
      <c r="CRH54" s="766"/>
      <c r="CRI54" s="766"/>
      <c r="CRJ54" s="766"/>
      <c r="CRK54" s="766"/>
      <c r="CRL54" s="766"/>
      <c r="CRM54" s="766" t="s">
        <v>939</v>
      </c>
      <c r="CRN54" s="766"/>
      <c r="CRO54" s="766"/>
      <c r="CRP54" s="766"/>
      <c r="CRQ54" s="766"/>
      <c r="CRR54" s="766"/>
      <c r="CRS54" s="766"/>
      <c r="CRT54" s="766"/>
      <c r="CRU54" s="766" t="s">
        <v>939</v>
      </c>
      <c r="CRV54" s="766"/>
      <c r="CRW54" s="766"/>
      <c r="CRX54" s="766"/>
      <c r="CRY54" s="766"/>
      <c r="CRZ54" s="766"/>
      <c r="CSA54" s="766"/>
      <c r="CSB54" s="766"/>
      <c r="CSC54" s="766" t="s">
        <v>939</v>
      </c>
      <c r="CSD54" s="766"/>
      <c r="CSE54" s="766"/>
      <c r="CSF54" s="766"/>
      <c r="CSG54" s="766"/>
      <c r="CSH54" s="766"/>
      <c r="CSI54" s="766"/>
      <c r="CSJ54" s="766"/>
      <c r="CSK54" s="766" t="s">
        <v>939</v>
      </c>
      <c r="CSL54" s="766"/>
      <c r="CSM54" s="766"/>
      <c r="CSN54" s="766"/>
      <c r="CSO54" s="766"/>
      <c r="CSP54" s="766"/>
      <c r="CSQ54" s="766"/>
      <c r="CSR54" s="766"/>
      <c r="CSS54" s="766" t="s">
        <v>939</v>
      </c>
      <c r="CST54" s="766"/>
      <c r="CSU54" s="766"/>
      <c r="CSV54" s="766"/>
      <c r="CSW54" s="766"/>
      <c r="CSX54" s="766"/>
      <c r="CSY54" s="766"/>
      <c r="CSZ54" s="766"/>
      <c r="CTA54" s="766" t="s">
        <v>939</v>
      </c>
      <c r="CTB54" s="766"/>
      <c r="CTC54" s="766"/>
      <c r="CTD54" s="766"/>
      <c r="CTE54" s="766"/>
      <c r="CTF54" s="766"/>
      <c r="CTG54" s="766"/>
      <c r="CTH54" s="766"/>
      <c r="CTI54" s="766" t="s">
        <v>939</v>
      </c>
      <c r="CTJ54" s="766"/>
      <c r="CTK54" s="766"/>
      <c r="CTL54" s="766"/>
      <c r="CTM54" s="766"/>
      <c r="CTN54" s="766"/>
      <c r="CTO54" s="766"/>
      <c r="CTP54" s="766"/>
      <c r="CTQ54" s="766" t="s">
        <v>939</v>
      </c>
      <c r="CTR54" s="766"/>
      <c r="CTS54" s="766"/>
      <c r="CTT54" s="766"/>
      <c r="CTU54" s="766"/>
      <c r="CTV54" s="766"/>
      <c r="CTW54" s="766"/>
      <c r="CTX54" s="766"/>
      <c r="CTY54" s="766" t="s">
        <v>939</v>
      </c>
      <c r="CTZ54" s="766"/>
      <c r="CUA54" s="766"/>
      <c r="CUB54" s="766"/>
      <c r="CUC54" s="766"/>
      <c r="CUD54" s="766"/>
      <c r="CUE54" s="766"/>
      <c r="CUF54" s="766"/>
      <c r="CUG54" s="766" t="s">
        <v>939</v>
      </c>
      <c r="CUH54" s="766"/>
      <c r="CUI54" s="766"/>
      <c r="CUJ54" s="766"/>
      <c r="CUK54" s="766"/>
      <c r="CUL54" s="766"/>
      <c r="CUM54" s="766"/>
      <c r="CUN54" s="766"/>
      <c r="CUO54" s="766" t="s">
        <v>939</v>
      </c>
      <c r="CUP54" s="766"/>
      <c r="CUQ54" s="766"/>
      <c r="CUR54" s="766"/>
      <c r="CUS54" s="766"/>
      <c r="CUT54" s="766"/>
      <c r="CUU54" s="766"/>
      <c r="CUV54" s="766"/>
      <c r="CUW54" s="766" t="s">
        <v>939</v>
      </c>
      <c r="CUX54" s="766"/>
      <c r="CUY54" s="766"/>
      <c r="CUZ54" s="766"/>
      <c r="CVA54" s="766"/>
      <c r="CVB54" s="766"/>
      <c r="CVC54" s="766"/>
      <c r="CVD54" s="766"/>
      <c r="CVE54" s="766" t="s">
        <v>939</v>
      </c>
      <c r="CVF54" s="766"/>
      <c r="CVG54" s="766"/>
      <c r="CVH54" s="766"/>
      <c r="CVI54" s="766"/>
      <c r="CVJ54" s="766"/>
      <c r="CVK54" s="766"/>
      <c r="CVL54" s="766"/>
      <c r="CVM54" s="766" t="s">
        <v>939</v>
      </c>
      <c r="CVN54" s="766"/>
      <c r="CVO54" s="766"/>
      <c r="CVP54" s="766"/>
      <c r="CVQ54" s="766"/>
      <c r="CVR54" s="766"/>
      <c r="CVS54" s="766"/>
      <c r="CVT54" s="766"/>
      <c r="CVU54" s="766" t="s">
        <v>939</v>
      </c>
      <c r="CVV54" s="766"/>
      <c r="CVW54" s="766"/>
      <c r="CVX54" s="766"/>
      <c r="CVY54" s="766"/>
      <c r="CVZ54" s="766"/>
      <c r="CWA54" s="766"/>
      <c r="CWB54" s="766"/>
      <c r="CWC54" s="766" t="s">
        <v>939</v>
      </c>
      <c r="CWD54" s="766"/>
      <c r="CWE54" s="766"/>
      <c r="CWF54" s="766"/>
      <c r="CWG54" s="766"/>
      <c r="CWH54" s="766"/>
      <c r="CWI54" s="766"/>
      <c r="CWJ54" s="766"/>
      <c r="CWK54" s="766" t="s">
        <v>939</v>
      </c>
      <c r="CWL54" s="766"/>
      <c r="CWM54" s="766"/>
      <c r="CWN54" s="766"/>
      <c r="CWO54" s="766"/>
      <c r="CWP54" s="766"/>
      <c r="CWQ54" s="766"/>
      <c r="CWR54" s="766"/>
      <c r="CWS54" s="766" t="s">
        <v>939</v>
      </c>
      <c r="CWT54" s="766"/>
      <c r="CWU54" s="766"/>
      <c r="CWV54" s="766"/>
      <c r="CWW54" s="766"/>
      <c r="CWX54" s="766"/>
      <c r="CWY54" s="766"/>
      <c r="CWZ54" s="766"/>
      <c r="CXA54" s="766" t="s">
        <v>939</v>
      </c>
      <c r="CXB54" s="766"/>
      <c r="CXC54" s="766"/>
      <c r="CXD54" s="766"/>
      <c r="CXE54" s="766"/>
      <c r="CXF54" s="766"/>
      <c r="CXG54" s="766"/>
      <c r="CXH54" s="766"/>
      <c r="CXI54" s="766" t="s">
        <v>939</v>
      </c>
      <c r="CXJ54" s="766"/>
      <c r="CXK54" s="766"/>
      <c r="CXL54" s="766"/>
      <c r="CXM54" s="766"/>
      <c r="CXN54" s="766"/>
      <c r="CXO54" s="766"/>
      <c r="CXP54" s="766"/>
      <c r="CXQ54" s="766" t="s">
        <v>939</v>
      </c>
      <c r="CXR54" s="766"/>
      <c r="CXS54" s="766"/>
      <c r="CXT54" s="766"/>
      <c r="CXU54" s="766"/>
      <c r="CXV54" s="766"/>
      <c r="CXW54" s="766"/>
      <c r="CXX54" s="766"/>
      <c r="CXY54" s="766" t="s">
        <v>939</v>
      </c>
      <c r="CXZ54" s="766"/>
      <c r="CYA54" s="766"/>
      <c r="CYB54" s="766"/>
      <c r="CYC54" s="766"/>
      <c r="CYD54" s="766"/>
      <c r="CYE54" s="766"/>
      <c r="CYF54" s="766"/>
      <c r="CYG54" s="766" t="s">
        <v>939</v>
      </c>
      <c r="CYH54" s="766"/>
      <c r="CYI54" s="766"/>
      <c r="CYJ54" s="766"/>
      <c r="CYK54" s="766"/>
      <c r="CYL54" s="766"/>
      <c r="CYM54" s="766"/>
      <c r="CYN54" s="766"/>
      <c r="CYO54" s="766" t="s">
        <v>939</v>
      </c>
      <c r="CYP54" s="766"/>
      <c r="CYQ54" s="766"/>
      <c r="CYR54" s="766"/>
      <c r="CYS54" s="766"/>
      <c r="CYT54" s="766"/>
      <c r="CYU54" s="766"/>
      <c r="CYV54" s="766"/>
      <c r="CYW54" s="766" t="s">
        <v>939</v>
      </c>
      <c r="CYX54" s="766"/>
      <c r="CYY54" s="766"/>
      <c r="CYZ54" s="766"/>
      <c r="CZA54" s="766"/>
      <c r="CZB54" s="766"/>
      <c r="CZC54" s="766"/>
      <c r="CZD54" s="766"/>
      <c r="CZE54" s="766" t="s">
        <v>939</v>
      </c>
      <c r="CZF54" s="766"/>
      <c r="CZG54" s="766"/>
      <c r="CZH54" s="766"/>
      <c r="CZI54" s="766"/>
      <c r="CZJ54" s="766"/>
      <c r="CZK54" s="766"/>
      <c r="CZL54" s="766"/>
      <c r="CZM54" s="766" t="s">
        <v>939</v>
      </c>
      <c r="CZN54" s="766"/>
      <c r="CZO54" s="766"/>
      <c r="CZP54" s="766"/>
      <c r="CZQ54" s="766"/>
      <c r="CZR54" s="766"/>
      <c r="CZS54" s="766"/>
      <c r="CZT54" s="766"/>
      <c r="CZU54" s="766" t="s">
        <v>939</v>
      </c>
      <c r="CZV54" s="766"/>
      <c r="CZW54" s="766"/>
      <c r="CZX54" s="766"/>
      <c r="CZY54" s="766"/>
      <c r="CZZ54" s="766"/>
      <c r="DAA54" s="766"/>
      <c r="DAB54" s="766"/>
      <c r="DAC54" s="766" t="s">
        <v>939</v>
      </c>
      <c r="DAD54" s="766"/>
      <c r="DAE54" s="766"/>
      <c r="DAF54" s="766"/>
      <c r="DAG54" s="766"/>
      <c r="DAH54" s="766"/>
      <c r="DAI54" s="766"/>
      <c r="DAJ54" s="766"/>
      <c r="DAK54" s="766" t="s">
        <v>939</v>
      </c>
      <c r="DAL54" s="766"/>
      <c r="DAM54" s="766"/>
      <c r="DAN54" s="766"/>
      <c r="DAO54" s="766"/>
      <c r="DAP54" s="766"/>
      <c r="DAQ54" s="766"/>
      <c r="DAR54" s="766"/>
      <c r="DAS54" s="766" t="s">
        <v>939</v>
      </c>
      <c r="DAT54" s="766"/>
      <c r="DAU54" s="766"/>
      <c r="DAV54" s="766"/>
      <c r="DAW54" s="766"/>
      <c r="DAX54" s="766"/>
      <c r="DAY54" s="766"/>
      <c r="DAZ54" s="766"/>
      <c r="DBA54" s="766" t="s">
        <v>939</v>
      </c>
      <c r="DBB54" s="766"/>
      <c r="DBC54" s="766"/>
      <c r="DBD54" s="766"/>
      <c r="DBE54" s="766"/>
      <c r="DBF54" s="766"/>
      <c r="DBG54" s="766"/>
      <c r="DBH54" s="766"/>
      <c r="DBI54" s="766" t="s">
        <v>939</v>
      </c>
      <c r="DBJ54" s="766"/>
      <c r="DBK54" s="766"/>
      <c r="DBL54" s="766"/>
      <c r="DBM54" s="766"/>
      <c r="DBN54" s="766"/>
      <c r="DBO54" s="766"/>
      <c r="DBP54" s="766"/>
      <c r="DBQ54" s="766" t="s">
        <v>939</v>
      </c>
      <c r="DBR54" s="766"/>
      <c r="DBS54" s="766"/>
      <c r="DBT54" s="766"/>
      <c r="DBU54" s="766"/>
      <c r="DBV54" s="766"/>
      <c r="DBW54" s="766"/>
      <c r="DBX54" s="766"/>
      <c r="DBY54" s="766" t="s">
        <v>939</v>
      </c>
      <c r="DBZ54" s="766"/>
      <c r="DCA54" s="766"/>
      <c r="DCB54" s="766"/>
      <c r="DCC54" s="766"/>
      <c r="DCD54" s="766"/>
      <c r="DCE54" s="766"/>
      <c r="DCF54" s="766"/>
      <c r="DCG54" s="766" t="s">
        <v>939</v>
      </c>
      <c r="DCH54" s="766"/>
      <c r="DCI54" s="766"/>
      <c r="DCJ54" s="766"/>
      <c r="DCK54" s="766"/>
      <c r="DCL54" s="766"/>
      <c r="DCM54" s="766"/>
      <c r="DCN54" s="766"/>
      <c r="DCO54" s="766" t="s">
        <v>939</v>
      </c>
      <c r="DCP54" s="766"/>
      <c r="DCQ54" s="766"/>
      <c r="DCR54" s="766"/>
      <c r="DCS54" s="766"/>
      <c r="DCT54" s="766"/>
      <c r="DCU54" s="766"/>
      <c r="DCV54" s="766"/>
      <c r="DCW54" s="766" t="s">
        <v>939</v>
      </c>
      <c r="DCX54" s="766"/>
      <c r="DCY54" s="766"/>
      <c r="DCZ54" s="766"/>
      <c r="DDA54" s="766"/>
      <c r="DDB54" s="766"/>
      <c r="DDC54" s="766"/>
      <c r="DDD54" s="766"/>
      <c r="DDE54" s="766" t="s">
        <v>939</v>
      </c>
      <c r="DDF54" s="766"/>
      <c r="DDG54" s="766"/>
      <c r="DDH54" s="766"/>
      <c r="DDI54" s="766"/>
      <c r="DDJ54" s="766"/>
      <c r="DDK54" s="766"/>
      <c r="DDL54" s="766"/>
      <c r="DDM54" s="766" t="s">
        <v>939</v>
      </c>
      <c r="DDN54" s="766"/>
      <c r="DDO54" s="766"/>
      <c r="DDP54" s="766"/>
      <c r="DDQ54" s="766"/>
      <c r="DDR54" s="766"/>
      <c r="DDS54" s="766"/>
      <c r="DDT54" s="766"/>
      <c r="DDU54" s="766" t="s">
        <v>939</v>
      </c>
      <c r="DDV54" s="766"/>
      <c r="DDW54" s="766"/>
      <c r="DDX54" s="766"/>
      <c r="DDY54" s="766"/>
      <c r="DDZ54" s="766"/>
      <c r="DEA54" s="766"/>
      <c r="DEB54" s="766"/>
      <c r="DEC54" s="766" t="s">
        <v>939</v>
      </c>
      <c r="DED54" s="766"/>
      <c r="DEE54" s="766"/>
      <c r="DEF54" s="766"/>
      <c r="DEG54" s="766"/>
      <c r="DEH54" s="766"/>
      <c r="DEI54" s="766"/>
      <c r="DEJ54" s="766"/>
      <c r="DEK54" s="766" t="s">
        <v>939</v>
      </c>
      <c r="DEL54" s="766"/>
      <c r="DEM54" s="766"/>
      <c r="DEN54" s="766"/>
      <c r="DEO54" s="766"/>
      <c r="DEP54" s="766"/>
      <c r="DEQ54" s="766"/>
      <c r="DER54" s="766"/>
      <c r="DES54" s="766" t="s">
        <v>939</v>
      </c>
      <c r="DET54" s="766"/>
      <c r="DEU54" s="766"/>
      <c r="DEV54" s="766"/>
      <c r="DEW54" s="766"/>
      <c r="DEX54" s="766"/>
      <c r="DEY54" s="766"/>
      <c r="DEZ54" s="766"/>
      <c r="DFA54" s="766" t="s">
        <v>939</v>
      </c>
      <c r="DFB54" s="766"/>
      <c r="DFC54" s="766"/>
      <c r="DFD54" s="766"/>
      <c r="DFE54" s="766"/>
      <c r="DFF54" s="766"/>
      <c r="DFG54" s="766"/>
      <c r="DFH54" s="766"/>
      <c r="DFI54" s="766" t="s">
        <v>939</v>
      </c>
      <c r="DFJ54" s="766"/>
      <c r="DFK54" s="766"/>
      <c r="DFL54" s="766"/>
      <c r="DFM54" s="766"/>
      <c r="DFN54" s="766"/>
      <c r="DFO54" s="766"/>
      <c r="DFP54" s="766"/>
      <c r="DFQ54" s="766" t="s">
        <v>939</v>
      </c>
      <c r="DFR54" s="766"/>
      <c r="DFS54" s="766"/>
      <c r="DFT54" s="766"/>
      <c r="DFU54" s="766"/>
      <c r="DFV54" s="766"/>
      <c r="DFW54" s="766"/>
      <c r="DFX54" s="766"/>
      <c r="DFY54" s="766" t="s">
        <v>939</v>
      </c>
      <c r="DFZ54" s="766"/>
      <c r="DGA54" s="766"/>
      <c r="DGB54" s="766"/>
      <c r="DGC54" s="766"/>
      <c r="DGD54" s="766"/>
      <c r="DGE54" s="766"/>
      <c r="DGF54" s="766"/>
      <c r="DGG54" s="766" t="s">
        <v>939</v>
      </c>
      <c r="DGH54" s="766"/>
      <c r="DGI54" s="766"/>
      <c r="DGJ54" s="766"/>
      <c r="DGK54" s="766"/>
      <c r="DGL54" s="766"/>
      <c r="DGM54" s="766"/>
      <c r="DGN54" s="766"/>
      <c r="DGO54" s="766" t="s">
        <v>939</v>
      </c>
      <c r="DGP54" s="766"/>
      <c r="DGQ54" s="766"/>
      <c r="DGR54" s="766"/>
      <c r="DGS54" s="766"/>
      <c r="DGT54" s="766"/>
      <c r="DGU54" s="766"/>
      <c r="DGV54" s="766"/>
      <c r="DGW54" s="766" t="s">
        <v>939</v>
      </c>
      <c r="DGX54" s="766"/>
      <c r="DGY54" s="766"/>
      <c r="DGZ54" s="766"/>
      <c r="DHA54" s="766"/>
      <c r="DHB54" s="766"/>
      <c r="DHC54" s="766"/>
      <c r="DHD54" s="766"/>
      <c r="DHE54" s="766" t="s">
        <v>939</v>
      </c>
      <c r="DHF54" s="766"/>
      <c r="DHG54" s="766"/>
      <c r="DHH54" s="766"/>
      <c r="DHI54" s="766"/>
      <c r="DHJ54" s="766"/>
      <c r="DHK54" s="766"/>
      <c r="DHL54" s="766"/>
      <c r="DHM54" s="766" t="s">
        <v>939</v>
      </c>
      <c r="DHN54" s="766"/>
      <c r="DHO54" s="766"/>
      <c r="DHP54" s="766"/>
      <c r="DHQ54" s="766"/>
      <c r="DHR54" s="766"/>
      <c r="DHS54" s="766"/>
      <c r="DHT54" s="766"/>
      <c r="DHU54" s="766" t="s">
        <v>939</v>
      </c>
      <c r="DHV54" s="766"/>
      <c r="DHW54" s="766"/>
      <c r="DHX54" s="766"/>
      <c r="DHY54" s="766"/>
      <c r="DHZ54" s="766"/>
      <c r="DIA54" s="766"/>
      <c r="DIB54" s="766"/>
      <c r="DIC54" s="766" t="s">
        <v>939</v>
      </c>
      <c r="DID54" s="766"/>
      <c r="DIE54" s="766"/>
      <c r="DIF54" s="766"/>
      <c r="DIG54" s="766"/>
      <c r="DIH54" s="766"/>
      <c r="DII54" s="766"/>
      <c r="DIJ54" s="766"/>
      <c r="DIK54" s="766" t="s">
        <v>939</v>
      </c>
      <c r="DIL54" s="766"/>
      <c r="DIM54" s="766"/>
      <c r="DIN54" s="766"/>
      <c r="DIO54" s="766"/>
      <c r="DIP54" s="766"/>
      <c r="DIQ54" s="766"/>
      <c r="DIR54" s="766"/>
      <c r="DIS54" s="766" t="s">
        <v>939</v>
      </c>
      <c r="DIT54" s="766"/>
      <c r="DIU54" s="766"/>
      <c r="DIV54" s="766"/>
      <c r="DIW54" s="766"/>
      <c r="DIX54" s="766"/>
      <c r="DIY54" s="766"/>
      <c r="DIZ54" s="766"/>
      <c r="DJA54" s="766" t="s">
        <v>939</v>
      </c>
      <c r="DJB54" s="766"/>
      <c r="DJC54" s="766"/>
      <c r="DJD54" s="766"/>
      <c r="DJE54" s="766"/>
      <c r="DJF54" s="766"/>
      <c r="DJG54" s="766"/>
      <c r="DJH54" s="766"/>
      <c r="DJI54" s="766" t="s">
        <v>939</v>
      </c>
      <c r="DJJ54" s="766"/>
      <c r="DJK54" s="766"/>
      <c r="DJL54" s="766"/>
      <c r="DJM54" s="766"/>
      <c r="DJN54" s="766"/>
      <c r="DJO54" s="766"/>
      <c r="DJP54" s="766"/>
      <c r="DJQ54" s="766" t="s">
        <v>939</v>
      </c>
      <c r="DJR54" s="766"/>
      <c r="DJS54" s="766"/>
      <c r="DJT54" s="766"/>
      <c r="DJU54" s="766"/>
      <c r="DJV54" s="766"/>
      <c r="DJW54" s="766"/>
      <c r="DJX54" s="766"/>
      <c r="DJY54" s="766" t="s">
        <v>939</v>
      </c>
      <c r="DJZ54" s="766"/>
      <c r="DKA54" s="766"/>
      <c r="DKB54" s="766"/>
      <c r="DKC54" s="766"/>
      <c r="DKD54" s="766"/>
      <c r="DKE54" s="766"/>
      <c r="DKF54" s="766"/>
      <c r="DKG54" s="766" t="s">
        <v>939</v>
      </c>
      <c r="DKH54" s="766"/>
      <c r="DKI54" s="766"/>
      <c r="DKJ54" s="766"/>
      <c r="DKK54" s="766"/>
      <c r="DKL54" s="766"/>
      <c r="DKM54" s="766"/>
      <c r="DKN54" s="766"/>
      <c r="DKO54" s="766" t="s">
        <v>939</v>
      </c>
      <c r="DKP54" s="766"/>
      <c r="DKQ54" s="766"/>
      <c r="DKR54" s="766"/>
      <c r="DKS54" s="766"/>
      <c r="DKT54" s="766"/>
      <c r="DKU54" s="766"/>
      <c r="DKV54" s="766"/>
      <c r="DKW54" s="766" t="s">
        <v>939</v>
      </c>
      <c r="DKX54" s="766"/>
      <c r="DKY54" s="766"/>
      <c r="DKZ54" s="766"/>
      <c r="DLA54" s="766"/>
      <c r="DLB54" s="766"/>
      <c r="DLC54" s="766"/>
      <c r="DLD54" s="766"/>
      <c r="DLE54" s="766" t="s">
        <v>939</v>
      </c>
      <c r="DLF54" s="766"/>
      <c r="DLG54" s="766"/>
      <c r="DLH54" s="766"/>
      <c r="DLI54" s="766"/>
      <c r="DLJ54" s="766"/>
      <c r="DLK54" s="766"/>
      <c r="DLL54" s="766"/>
      <c r="DLM54" s="766" t="s">
        <v>939</v>
      </c>
      <c r="DLN54" s="766"/>
      <c r="DLO54" s="766"/>
      <c r="DLP54" s="766"/>
      <c r="DLQ54" s="766"/>
      <c r="DLR54" s="766"/>
      <c r="DLS54" s="766"/>
      <c r="DLT54" s="766"/>
      <c r="DLU54" s="766" t="s">
        <v>939</v>
      </c>
      <c r="DLV54" s="766"/>
      <c r="DLW54" s="766"/>
      <c r="DLX54" s="766"/>
      <c r="DLY54" s="766"/>
      <c r="DLZ54" s="766"/>
      <c r="DMA54" s="766"/>
      <c r="DMB54" s="766"/>
      <c r="DMC54" s="766" t="s">
        <v>939</v>
      </c>
      <c r="DMD54" s="766"/>
      <c r="DME54" s="766"/>
      <c r="DMF54" s="766"/>
      <c r="DMG54" s="766"/>
      <c r="DMH54" s="766"/>
      <c r="DMI54" s="766"/>
      <c r="DMJ54" s="766"/>
      <c r="DMK54" s="766" t="s">
        <v>939</v>
      </c>
      <c r="DML54" s="766"/>
      <c r="DMM54" s="766"/>
      <c r="DMN54" s="766"/>
      <c r="DMO54" s="766"/>
      <c r="DMP54" s="766"/>
      <c r="DMQ54" s="766"/>
      <c r="DMR54" s="766"/>
      <c r="DMS54" s="766" t="s">
        <v>939</v>
      </c>
      <c r="DMT54" s="766"/>
      <c r="DMU54" s="766"/>
      <c r="DMV54" s="766"/>
      <c r="DMW54" s="766"/>
      <c r="DMX54" s="766"/>
      <c r="DMY54" s="766"/>
      <c r="DMZ54" s="766"/>
      <c r="DNA54" s="766" t="s">
        <v>939</v>
      </c>
      <c r="DNB54" s="766"/>
      <c r="DNC54" s="766"/>
      <c r="DND54" s="766"/>
      <c r="DNE54" s="766"/>
      <c r="DNF54" s="766"/>
      <c r="DNG54" s="766"/>
      <c r="DNH54" s="766"/>
      <c r="DNI54" s="766" t="s">
        <v>939</v>
      </c>
      <c r="DNJ54" s="766"/>
      <c r="DNK54" s="766"/>
      <c r="DNL54" s="766"/>
      <c r="DNM54" s="766"/>
      <c r="DNN54" s="766"/>
      <c r="DNO54" s="766"/>
      <c r="DNP54" s="766"/>
      <c r="DNQ54" s="766" t="s">
        <v>939</v>
      </c>
      <c r="DNR54" s="766"/>
      <c r="DNS54" s="766"/>
      <c r="DNT54" s="766"/>
      <c r="DNU54" s="766"/>
      <c r="DNV54" s="766"/>
      <c r="DNW54" s="766"/>
      <c r="DNX54" s="766"/>
      <c r="DNY54" s="766" t="s">
        <v>939</v>
      </c>
      <c r="DNZ54" s="766"/>
      <c r="DOA54" s="766"/>
      <c r="DOB54" s="766"/>
      <c r="DOC54" s="766"/>
      <c r="DOD54" s="766"/>
      <c r="DOE54" s="766"/>
      <c r="DOF54" s="766"/>
      <c r="DOG54" s="766" t="s">
        <v>939</v>
      </c>
      <c r="DOH54" s="766"/>
      <c r="DOI54" s="766"/>
      <c r="DOJ54" s="766"/>
      <c r="DOK54" s="766"/>
      <c r="DOL54" s="766"/>
      <c r="DOM54" s="766"/>
      <c r="DON54" s="766"/>
      <c r="DOO54" s="766" t="s">
        <v>939</v>
      </c>
      <c r="DOP54" s="766"/>
      <c r="DOQ54" s="766"/>
      <c r="DOR54" s="766"/>
      <c r="DOS54" s="766"/>
      <c r="DOT54" s="766"/>
      <c r="DOU54" s="766"/>
      <c r="DOV54" s="766"/>
      <c r="DOW54" s="766" t="s">
        <v>939</v>
      </c>
      <c r="DOX54" s="766"/>
      <c r="DOY54" s="766"/>
      <c r="DOZ54" s="766"/>
      <c r="DPA54" s="766"/>
      <c r="DPB54" s="766"/>
      <c r="DPC54" s="766"/>
      <c r="DPD54" s="766"/>
      <c r="DPE54" s="766" t="s">
        <v>939</v>
      </c>
      <c r="DPF54" s="766"/>
      <c r="DPG54" s="766"/>
      <c r="DPH54" s="766"/>
      <c r="DPI54" s="766"/>
      <c r="DPJ54" s="766"/>
      <c r="DPK54" s="766"/>
      <c r="DPL54" s="766"/>
      <c r="DPM54" s="766" t="s">
        <v>939</v>
      </c>
      <c r="DPN54" s="766"/>
      <c r="DPO54" s="766"/>
      <c r="DPP54" s="766"/>
      <c r="DPQ54" s="766"/>
      <c r="DPR54" s="766"/>
      <c r="DPS54" s="766"/>
      <c r="DPT54" s="766"/>
      <c r="DPU54" s="766" t="s">
        <v>939</v>
      </c>
      <c r="DPV54" s="766"/>
      <c r="DPW54" s="766"/>
      <c r="DPX54" s="766"/>
      <c r="DPY54" s="766"/>
      <c r="DPZ54" s="766"/>
      <c r="DQA54" s="766"/>
      <c r="DQB54" s="766"/>
      <c r="DQC54" s="766" t="s">
        <v>939</v>
      </c>
      <c r="DQD54" s="766"/>
      <c r="DQE54" s="766"/>
      <c r="DQF54" s="766"/>
      <c r="DQG54" s="766"/>
      <c r="DQH54" s="766"/>
      <c r="DQI54" s="766"/>
      <c r="DQJ54" s="766"/>
      <c r="DQK54" s="766" t="s">
        <v>939</v>
      </c>
      <c r="DQL54" s="766"/>
      <c r="DQM54" s="766"/>
      <c r="DQN54" s="766"/>
      <c r="DQO54" s="766"/>
      <c r="DQP54" s="766"/>
      <c r="DQQ54" s="766"/>
      <c r="DQR54" s="766"/>
      <c r="DQS54" s="766" t="s">
        <v>939</v>
      </c>
      <c r="DQT54" s="766"/>
      <c r="DQU54" s="766"/>
      <c r="DQV54" s="766"/>
      <c r="DQW54" s="766"/>
      <c r="DQX54" s="766"/>
      <c r="DQY54" s="766"/>
      <c r="DQZ54" s="766"/>
      <c r="DRA54" s="766" t="s">
        <v>939</v>
      </c>
      <c r="DRB54" s="766"/>
      <c r="DRC54" s="766"/>
      <c r="DRD54" s="766"/>
      <c r="DRE54" s="766"/>
      <c r="DRF54" s="766"/>
      <c r="DRG54" s="766"/>
      <c r="DRH54" s="766"/>
      <c r="DRI54" s="766" t="s">
        <v>939</v>
      </c>
      <c r="DRJ54" s="766"/>
      <c r="DRK54" s="766"/>
      <c r="DRL54" s="766"/>
      <c r="DRM54" s="766"/>
      <c r="DRN54" s="766"/>
      <c r="DRO54" s="766"/>
      <c r="DRP54" s="766"/>
      <c r="DRQ54" s="766" t="s">
        <v>939</v>
      </c>
      <c r="DRR54" s="766"/>
      <c r="DRS54" s="766"/>
      <c r="DRT54" s="766"/>
      <c r="DRU54" s="766"/>
      <c r="DRV54" s="766"/>
      <c r="DRW54" s="766"/>
      <c r="DRX54" s="766"/>
      <c r="DRY54" s="766" t="s">
        <v>939</v>
      </c>
      <c r="DRZ54" s="766"/>
      <c r="DSA54" s="766"/>
      <c r="DSB54" s="766"/>
      <c r="DSC54" s="766"/>
      <c r="DSD54" s="766"/>
      <c r="DSE54" s="766"/>
      <c r="DSF54" s="766"/>
      <c r="DSG54" s="766" t="s">
        <v>939</v>
      </c>
      <c r="DSH54" s="766"/>
      <c r="DSI54" s="766"/>
      <c r="DSJ54" s="766"/>
      <c r="DSK54" s="766"/>
      <c r="DSL54" s="766"/>
      <c r="DSM54" s="766"/>
      <c r="DSN54" s="766"/>
      <c r="DSO54" s="766" t="s">
        <v>939</v>
      </c>
      <c r="DSP54" s="766"/>
      <c r="DSQ54" s="766"/>
      <c r="DSR54" s="766"/>
      <c r="DSS54" s="766"/>
      <c r="DST54" s="766"/>
      <c r="DSU54" s="766"/>
      <c r="DSV54" s="766"/>
      <c r="DSW54" s="766" t="s">
        <v>939</v>
      </c>
      <c r="DSX54" s="766"/>
      <c r="DSY54" s="766"/>
      <c r="DSZ54" s="766"/>
      <c r="DTA54" s="766"/>
      <c r="DTB54" s="766"/>
      <c r="DTC54" s="766"/>
      <c r="DTD54" s="766"/>
      <c r="DTE54" s="766" t="s">
        <v>939</v>
      </c>
      <c r="DTF54" s="766"/>
      <c r="DTG54" s="766"/>
      <c r="DTH54" s="766"/>
      <c r="DTI54" s="766"/>
      <c r="DTJ54" s="766"/>
      <c r="DTK54" s="766"/>
      <c r="DTL54" s="766"/>
      <c r="DTM54" s="766" t="s">
        <v>939</v>
      </c>
      <c r="DTN54" s="766"/>
      <c r="DTO54" s="766"/>
      <c r="DTP54" s="766"/>
      <c r="DTQ54" s="766"/>
      <c r="DTR54" s="766"/>
      <c r="DTS54" s="766"/>
      <c r="DTT54" s="766"/>
      <c r="DTU54" s="766" t="s">
        <v>939</v>
      </c>
      <c r="DTV54" s="766"/>
      <c r="DTW54" s="766"/>
      <c r="DTX54" s="766"/>
      <c r="DTY54" s="766"/>
      <c r="DTZ54" s="766"/>
      <c r="DUA54" s="766"/>
      <c r="DUB54" s="766"/>
      <c r="DUC54" s="766" t="s">
        <v>939</v>
      </c>
      <c r="DUD54" s="766"/>
      <c r="DUE54" s="766"/>
      <c r="DUF54" s="766"/>
      <c r="DUG54" s="766"/>
      <c r="DUH54" s="766"/>
      <c r="DUI54" s="766"/>
      <c r="DUJ54" s="766"/>
      <c r="DUK54" s="766" t="s">
        <v>939</v>
      </c>
      <c r="DUL54" s="766"/>
      <c r="DUM54" s="766"/>
      <c r="DUN54" s="766"/>
      <c r="DUO54" s="766"/>
      <c r="DUP54" s="766"/>
      <c r="DUQ54" s="766"/>
      <c r="DUR54" s="766"/>
      <c r="DUS54" s="766" t="s">
        <v>939</v>
      </c>
      <c r="DUT54" s="766"/>
      <c r="DUU54" s="766"/>
      <c r="DUV54" s="766"/>
      <c r="DUW54" s="766"/>
      <c r="DUX54" s="766"/>
      <c r="DUY54" s="766"/>
      <c r="DUZ54" s="766"/>
      <c r="DVA54" s="766" t="s">
        <v>939</v>
      </c>
      <c r="DVB54" s="766"/>
      <c r="DVC54" s="766"/>
      <c r="DVD54" s="766"/>
      <c r="DVE54" s="766"/>
      <c r="DVF54" s="766"/>
      <c r="DVG54" s="766"/>
      <c r="DVH54" s="766"/>
      <c r="DVI54" s="766" t="s">
        <v>939</v>
      </c>
      <c r="DVJ54" s="766"/>
      <c r="DVK54" s="766"/>
      <c r="DVL54" s="766"/>
      <c r="DVM54" s="766"/>
      <c r="DVN54" s="766"/>
      <c r="DVO54" s="766"/>
      <c r="DVP54" s="766"/>
      <c r="DVQ54" s="766" t="s">
        <v>939</v>
      </c>
      <c r="DVR54" s="766"/>
      <c r="DVS54" s="766"/>
      <c r="DVT54" s="766"/>
      <c r="DVU54" s="766"/>
      <c r="DVV54" s="766"/>
      <c r="DVW54" s="766"/>
      <c r="DVX54" s="766"/>
      <c r="DVY54" s="766" t="s">
        <v>939</v>
      </c>
      <c r="DVZ54" s="766"/>
      <c r="DWA54" s="766"/>
      <c r="DWB54" s="766"/>
      <c r="DWC54" s="766"/>
      <c r="DWD54" s="766"/>
      <c r="DWE54" s="766"/>
      <c r="DWF54" s="766"/>
      <c r="DWG54" s="766" t="s">
        <v>939</v>
      </c>
      <c r="DWH54" s="766"/>
      <c r="DWI54" s="766"/>
      <c r="DWJ54" s="766"/>
      <c r="DWK54" s="766"/>
      <c r="DWL54" s="766"/>
      <c r="DWM54" s="766"/>
      <c r="DWN54" s="766"/>
      <c r="DWO54" s="766" t="s">
        <v>939</v>
      </c>
      <c r="DWP54" s="766"/>
      <c r="DWQ54" s="766"/>
      <c r="DWR54" s="766"/>
      <c r="DWS54" s="766"/>
      <c r="DWT54" s="766"/>
      <c r="DWU54" s="766"/>
      <c r="DWV54" s="766"/>
      <c r="DWW54" s="766" t="s">
        <v>939</v>
      </c>
      <c r="DWX54" s="766"/>
      <c r="DWY54" s="766"/>
      <c r="DWZ54" s="766"/>
      <c r="DXA54" s="766"/>
      <c r="DXB54" s="766"/>
      <c r="DXC54" s="766"/>
      <c r="DXD54" s="766"/>
      <c r="DXE54" s="766" t="s">
        <v>939</v>
      </c>
      <c r="DXF54" s="766"/>
      <c r="DXG54" s="766"/>
      <c r="DXH54" s="766"/>
      <c r="DXI54" s="766"/>
      <c r="DXJ54" s="766"/>
      <c r="DXK54" s="766"/>
      <c r="DXL54" s="766"/>
      <c r="DXM54" s="766" t="s">
        <v>939</v>
      </c>
      <c r="DXN54" s="766"/>
      <c r="DXO54" s="766"/>
      <c r="DXP54" s="766"/>
      <c r="DXQ54" s="766"/>
      <c r="DXR54" s="766"/>
      <c r="DXS54" s="766"/>
      <c r="DXT54" s="766"/>
      <c r="DXU54" s="766" t="s">
        <v>939</v>
      </c>
      <c r="DXV54" s="766"/>
      <c r="DXW54" s="766"/>
      <c r="DXX54" s="766"/>
      <c r="DXY54" s="766"/>
      <c r="DXZ54" s="766"/>
      <c r="DYA54" s="766"/>
      <c r="DYB54" s="766"/>
      <c r="DYC54" s="766" t="s">
        <v>939</v>
      </c>
      <c r="DYD54" s="766"/>
      <c r="DYE54" s="766"/>
      <c r="DYF54" s="766"/>
      <c r="DYG54" s="766"/>
      <c r="DYH54" s="766"/>
      <c r="DYI54" s="766"/>
      <c r="DYJ54" s="766"/>
      <c r="DYK54" s="766" t="s">
        <v>939</v>
      </c>
      <c r="DYL54" s="766"/>
      <c r="DYM54" s="766"/>
      <c r="DYN54" s="766"/>
      <c r="DYO54" s="766"/>
      <c r="DYP54" s="766"/>
      <c r="DYQ54" s="766"/>
      <c r="DYR54" s="766"/>
      <c r="DYS54" s="766" t="s">
        <v>939</v>
      </c>
      <c r="DYT54" s="766"/>
      <c r="DYU54" s="766"/>
      <c r="DYV54" s="766"/>
      <c r="DYW54" s="766"/>
      <c r="DYX54" s="766"/>
      <c r="DYY54" s="766"/>
      <c r="DYZ54" s="766"/>
      <c r="DZA54" s="766" t="s">
        <v>939</v>
      </c>
      <c r="DZB54" s="766"/>
      <c r="DZC54" s="766"/>
      <c r="DZD54" s="766"/>
      <c r="DZE54" s="766"/>
      <c r="DZF54" s="766"/>
      <c r="DZG54" s="766"/>
      <c r="DZH54" s="766"/>
      <c r="DZI54" s="766" t="s">
        <v>939</v>
      </c>
      <c r="DZJ54" s="766"/>
      <c r="DZK54" s="766"/>
      <c r="DZL54" s="766"/>
      <c r="DZM54" s="766"/>
      <c r="DZN54" s="766"/>
      <c r="DZO54" s="766"/>
      <c r="DZP54" s="766"/>
      <c r="DZQ54" s="766" t="s">
        <v>939</v>
      </c>
      <c r="DZR54" s="766"/>
      <c r="DZS54" s="766"/>
      <c r="DZT54" s="766"/>
      <c r="DZU54" s="766"/>
      <c r="DZV54" s="766"/>
      <c r="DZW54" s="766"/>
      <c r="DZX54" s="766"/>
      <c r="DZY54" s="766" t="s">
        <v>939</v>
      </c>
      <c r="DZZ54" s="766"/>
      <c r="EAA54" s="766"/>
      <c r="EAB54" s="766"/>
      <c r="EAC54" s="766"/>
      <c r="EAD54" s="766"/>
      <c r="EAE54" s="766"/>
      <c r="EAF54" s="766"/>
      <c r="EAG54" s="766" t="s">
        <v>939</v>
      </c>
      <c r="EAH54" s="766"/>
      <c r="EAI54" s="766"/>
      <c r="EAJ54" s="766"/>
      <c r="EAK54" s="766"/>
      <c r="EAL54" s="766"/>
      <c r="EAM54" s="766"/>
      <c r="EAN54" s="766"/>
      <c r="EAO54" s="766" t="s">
        <v>939</v>
      </c>
      <c r="EAP54" s="766"/>
      <c r="EAQ54" s="766"/>
      <c r="EAR54" s="766"/>
      <c r="EAS54" s="766"/>
      <c r="EAT54" s="766"/>
      <c r="EAU54" s="766"/>
      <c r="EAV54" s="766"/>
      <c r="EAW54" s="766" t="s">
        <v>939</v>
      </c>
      <c r="EAX54" s="766"/>
      <c r="EAY54" s="766"/>
      <c r="EAZ54" s="766"/>
      <c r="EBA54" s="766"/>
      <c r="EBB54" s="766"/>
      <c r="EBC54" s="766"/>
      <c r="EBD54" s="766"/>
      <c r="EBE54" s="766" t="s">
        <v>939</v>
      </c>
      <c r="EBF54" s="766"/>
      <c r="EBG54" s="766"/>
      <c r="EBH54" s="766"/>
      <c r="EBI54" s="766"/>
      <c r="EBJ54" s="766"/>
      <c r="EBK54" s="766"/>
      <c r="EBL54" s="766"/>
      <c r="EBM54" s="766" t="s">
        <v>939</v>
      </c>
      <c r="EBN54" s="766"/>
      <c r="EBO54" s="766"/>
      <c r="EBP54" s="766"/>
      <c r="EBQ54" s="766"/>
      <c r="EBR54" s="766"/>
      <c r="EBS54" s="766"/>
      <c r="EBT54" s="766"/>
      <c r="EBU54" s="766" t="s">
        <v>939</v>
      </c>
      <c r="EBV54" s="766"/>
      <c r="EBW54" s="766"/>
      <c r="EBX54" s="766"/>
      <c r="EBY54" s="766"/>
      <c r="EBZ54" s="766"/>
      <c r="ECA54" s="766"/>
      <c r="ECB54" s="766"/>
      <c r="ECC54" s="766" t="s">
        <v>939</v>
      </c>
      <c r="ECD54" s="766"/>
      <c r="ECE54" s="766"/>
      <c r="ECF54" s="766"/>
      <c r="ECG54" s="766"/>
      <c r="ECH54" s="766"/>
      <c r="ECI54" s="766"/>
      <c r="ECJ54" s="766"/>
      <c r="ECK54" s="766" t="s">
        <v>939</v>
      </c>
      <c r="ECL54" s="766"/>
      <c r="ECM54" s="766"/>
      <c r="ECN54" s="766"/>
      <c r="ECO54" s="766"/>
      <c r="ECP54" s="766"/>
      <c r="ECQ54" s="766"/>
      <c r="ECR54" s="766"/>
      <c r="ECS54" s="766" t="s">
        <v>939</v>
      </c>
      <c r="ECT54" s="766"/>
      <c r="ECU54" s="766"/>
      <c r="ECV54" s="766"/>
      <c r="ECW54" s="766"/>
      <c r="ECX54" s="766"/>
      <c r="ECY54" s="766"/>
      <c r="ECZ54" s="766"/>
      <c r="EDA54" s="766" t="s">
        <v>939</v>
      </c>
      <c r="EDB54" s="766"/>
      <c r="EDC54" s="766"/>
      <c r="EDD54" s="766"/>
      <c r="EDE54" s="766"/>
      <c r="EDF54" s="766"/>
      <c r="EDG54" s="766"/>
      <c r="EDH54" s="766"/>
      <c r="EDI54" s="766" t="s">
        <v>939</v>
      </c>
      <c r="EDJ54" s="766"/>
      <c r="EDK54" s="766"/>
      <c r="EDL54" s="766"/>
      <c r="EDM54" s="766"/>
      <c r="EDN54" s="766"/>
      <c r="EDO54" s="766"/>
      <c r="EDP54" s="766"/>
      <c r="EDQ54" s="766" t="s">
        <v>939</v>
      </c>
      <c r="EDR54" s="766"/>
      <c r="EDS54" s="766"/>
      <c r="EDT54" s="766"/>
      <c r="EDU54" s="766"/>
      <c r="EDV54" s="766"/>
      <c r="EDW54" s="766"/>
      <c r="EDX54" s="766"/>
      <c r="EDY54" s="766" t="s">
        <v>939</v>
      </c>
      <c r="EDZ54" s="766"/>
      <c r="EEA54" s="766"/>
      <c r="EEB54" s="766"/>
      <c r="EEC54" s="766"/>
      <c r="EED54" s="766"/>
      <c r="EEE54" s="766"/>
      <c r="EEF54" s="766"/>
      <c r="EEG54" s="766" t="s">
        <v>939</v>
      </c>
      <c r="EEH54" s="766"/>
      <c r="EEI54" s="766"/>
      <c r="EEJ54" s="766"/>
      <c r="EEK54" s="766"/>
      <c r="EEL54" s="766"/>
      <c r="EEM54" s="766"/>
      <c r="EEN54" s="766"/>
      <c r="EEO54" s="766" t="s">
        <v>939</v>
      </c>
      <c r="EEP54" s="766"/>
      <c r="EEQ54" s="766"/>
      <c r="EER54" s="766"/>
      <c r="EES54" s="766"/>
      <c r="EET54" s="766"/>
      <c r="EEU54" s="766"/>
      <c r="EEV54" s="766"/>
      <c r="EEW54" s="766" t="s">
        <v>939</v>
      </c>
      <c r="EEX54" s="766"/>
      <c r="EEY54" s="766"/>
      <c r="EEZ54" s="766"/>
      <c r="EFA54" s="766"/>
      <c r="EFB54" s="766"/>
      <c r="EFC54" s="766"/>
      <c r="EFD54" s="766"/>
      <c r="EFE54" s="766" t="s">
        <v>939</v>
      </c>
      <c r="EFF54" s="766"/>
      <c r="EFG54" s="766"/>
      <c r="EFH54" s="766"/>
      <c r="EFI54" s="766"/>
      <c r="EFJ54" s="766"/>
      <c r="EFK54" s="766"/>
      <c r="EFL54" s="766"/>
      <c r="EFM54" s="766" t="s">
        <v>939</v>
      </c>
      <c r="EFN54" s="766"/>
      <c r="EFO54" s="766"/>
      <c r="EFP54" s="766"/>
      <c r="EFQ54" s="766"/>
      <c r="EFR54" s="766"/>
      <c r="EFS54" s="766"/>
      <c r="EFT54" s="766"/>
      <c r="EFU54" s="766" t="s">
        <v>939</v>
      </c>
      <c r="EFV54" s="766"/>
      <c r="EFW54" s="766"/>
      <c r="EFX54" s="766"/>
      <c r="EFY54" s="766"/>
      <c r="EFZ54" s="766"/>
      <c r="EGA54" s="766"/>
      <c r="EGB54" s="766"/>
      <c r="EGC54" s="766" t="s">
        <v>939</v>
      </c>
      <c r="EGD54" s="766"/>
      <c r="EGE54" s="766"/>
      <c r="EGF54" s="766"/>
      <c r="EGG54" s="766"/>
      <c r="EGH54" s="766"/>
      <c r="EGI54" s="766"/>
      <c r="EGJ54" s="766"/>
      <c r="EGK54" s="766" t="s">
        <v>939</v>
      </c>
      <c r="EGL54" s="766"/>
      <c r="EGM54" s="766"/>
      <c r="EGN54" s="766"/>
      <c r="EGO54" s="766"/>
      <c r="EGP54" s="766"/>
      <c r="EGQ54" s="766"/>
      <c r="EGR54" s="766"/>
      <c r="EGS54" s="766" t="s">
        <v>939</v>
      </c>
      <c r="EGT54" s="766"/>
      <c r="EGU54" s="766"/>
      <c r="EGV54" s="766"/>
      <c r="EGW54" s="766"/>
      <c r="EGX54" s="766"/>
      <c r="EGY54" s="766"/>
      <c r="EGZ54" s="766"/>
      <c r="EHA54" s="766" t="s">
        <v>939</v>
      </c>
      <c r="EHB54" s="766"/>
      <c r="EHC54" s="766"/>
      <c r="EHD54" s="766"/>
      <c r="EHE54" s="766"/>
      <c r="EHF54" s="766"/>
      <c r="EHG54" s="766"/>
      <c r="EHH54" s="766"/>
      <c r="EHI54" s="766" t="s">
        <v>939</v>
      </c>
      <c r="EHJ54" s="766"/>
      <c r="EHK54" s="766"/>
      <c r="EHL54" s="766"/>
      <c r="EHM54" s="766"/>
      <c r="EHN54" s="766"/>
      <c r="EHO54" s="766"/>
      <c r="EHP54" s="766"/>
      <c r="EHQ54" s="766" t="s">
        <v>939</v>
      </c>
      <c r="EHR54" s="766"/>
      <c r="EHS54" s="766"/>
      <c r="EHT54" s="766"/>
      <c r="EHU54" s="766"/>
      <c r="EHV54" s="766"/>
      <c r="EHW54" s="766"/>
      <c r="EHX54" s="766"/>
      <c r="EHY54" s="766" t="s">
        <v>939</v>
      </c>
      <c r="EHZ54" s="766"/>
      <c r="EIA54" s="766"/>
      <c r="EIB54" s="766"/>
      <c r="EIC54" s="766"/>
      <c r="EID54" s="766"/>
      <c r="EIE54" s="766"/>
      <c r="EIF54" s="766"/>
      <c r="EIG54" s="766" t="s">
        <v>939</v>
      </c>
      <c r="EIH54" s="766"/>
      <c r="EII54" s="766"/>
      <c r="EIJ54" s="766"/>
      <c r="EIK54" s="766"/>
      <c r="EIL54" s="766"/>
      <c r="EIM54" s="766"/>
      <c r="EIN54" s="766"/>
      <c r="EIO54" s="766" t="s">
        <v>939</v>
      </c>
      <c r="EIP54" s="766"/>
      <c r="EIQ54" s="766"/>
      <c r="EIR54" s="766"/>
      <c r="EIS54" s="766"/>
      <c r="EIT54" s="766"/>
      <c r="EIU54" s="766"/>
      <c r="EIV54" s="766"/>
      <c r="EIW54" s="766" t="s">
        <v>939</v>
      </c>
      <c r="EIX54" s="766"/>
      <c r="EIY54" s="766"/>
      <c r="EIZ54" s="766"/>
      <c r="EJA54" s="766"/>
      <c r="EJB54" s="766"/>
      <c r="EJC54" s="766"/>
      <c r="EJD54" s="766"/>
      <c r="EJE54" s="766" t="s">
        <v>939</v>
      </c>
      <c r="EJF54" s="766"/>
      <c r="EJG54" s="766"/>
      <c r="EJH54" s="766"/>
      <c r="EJI54" s="766"/>
      <c r="EJJ54" s="766"/>
      <c r="EJK54" s="766"/>
      <c r="EJL54" s="766"/>
      <c r="EJM54" s="766" t="s">
        <v>939</v>
      </c>
      <c r="EJN54" s="766"/>
      <c r="EJO54" s="766"/>
      <c r="EJP54" s="766"/>
      <c r="EJQ54" s="766"/>
      <c r="EJR54" s="766"/>
      <c r="EJS54" s="766"/>
      <c r="EJT54" s="766"/>
      <c r="EJU54" s="766" t="s">
        <v>939</v>
      </c>
      <c r="EJV54" s="766"/>
      <c r="EJW54" s="766"/>
      <c r="EJX54" s="766"/>
      <c r="EJY54" s="766"/>
      <c r="EJZ54" s="766"/>
      <c r="EKA54" s="766"/>
      <c r="EKB54" s="766"/>
      <c r="EKC54" s="766" t="s">
        <v>939</v>
      </c>
      <c r="EKD54" s="766"/>
      <c r="EKE54" s="766"/>
      <c r="EKF54" s="766"/>
      <c r="EKG54" s="766"/>
      <c r="EKH54" s="766"/>
      <c r="EKI54" s="766"/>
      <c r="EKJ54" s="766"/>
      <c r="EKK54" s="766" t="s">
        <v>939</v>
      </c>
      <c r="EKL54" s="766"/>
      <c r="EKM54" s="766"/>
      <c r="EKN54" s="766"/>
      <c r="EKO54" s="766"/>
      <c r="EKP54" s="766"/>
      <c r="EKQ54" s="766"/>
      <c r="EKR54" s="766"/>
      <c r="EKS54" s="766" t="s">
        <v>939</v>
      </c>
      <c r="EKT54" s="766"/>
      <c r="EKU54" s="766"/>
      <c r="EKV54" s="766"/>
      <c r="EKW54" s="766"/>
      <c r="EKX54" s="766"/>
      <c r="EKY54" s="766"/>
      <c r="EKZ54" s="766"/>
      <c r="ELA54" s="766" t="s">
        <v>939</v>
      </c>
      <c r="ELB54" s="766"/>
      <c r="ELC54" s="766"/>
      <c r="ELD54" s="766"/>
      <c r="ELE54" s="766"/>
      <c r="ELF54" s="766"/>
      <c r="ELG54" s="766"/>
      <c r="ELH54" s="766"/>
      <c r="ELI54" s="766" t="s">
        <v>939</v>
      </c>
      <c r="ELJ54" s="766"/>
      <c r="ELK54" s="766"/>
      <c r="ELL54" s="766"/>
      <c r="ELM54" s="766"/>
      <c r="ELN54" s="766"/>
      <c r="ELO54" s="766"/>
      <c r="ELP54" s="766"/>
      <c r="ELQ54" s="766" t="s">
        <v>939</v>
      </c>
      <c r="ELR54" s="766"/>
      <c r="ELS54" s="766"/>
      <c r="ELT54" s="766"/>
      <c r="ELU54" s="766"/>
      <c r="ELV54" s="766"/>
      <c r="ELW54" s="766"/>
      <c r="ELX54" s="766"/>
      <c r="ELY54" s="766" t="s">
        <v>939</v>
      </c>
      <c r="ELZ54" s="766"/>
      <c r="EMA54" s="766"/>
      <c r="EMB54" s="766"/>
      <c r="EMC54" s="766"/>
      <c r="EMD54" s="766"/>
      <c r="EME54" s="766"/>
      <c r="EMF54" s="766"/>
      <c r="EMG54" s="766" t="s">
        <v>939</v>
      </c>
      <c r="EMH54" s="766"/>
      <c r="EMI54" s="766"/>
      <c r="EMJ54" s="766"/>
      <c r="EMK54" s="766"/>
      <c r="EML54" s="766"/>
      <c r="EMM54" s="766"/>
      <c r="EMN54" s="766"/>
      <c r="EMO54" s="766" t="s">
        <v>939</v>
      </c>
      <c r="EMP54" s="766"/>
      <c r="EMQ54" s="766"/>
      <c r="EMR54" s="766"/>
      <c r="EMS54" s="766"/>
      <c r="EMT54" s="766"/>
      <c r="EMU54" s="766"/>
      <c r="EMV54" s="766"/>
      <c r="EMW54" s="766" t="s">
        <v>939</v>
      </c>
      <c r="EMX54" s="766"/>
      <c r="EMY54" s="766"/>
      <c r="EMZ54" s="766"/>
      <c r="ENA54" s="766"/>
      <c r="ENB54" s="766"/>
      <c r="ENC54" s="766"/>
      <c r="END54" s="766"/>
      <c r="ENE54" s="766" t="s">
        <v>939</v>
      </c>
      <c r="ENF54" s="766"/>
      <c r="ENG54" s="766"/>
      <c r="ENH54" s="766"/>
      <c r="ENI54" s="766"/>
      <c r="ENJ54" s="766"/>
      <c r="ENK54" s="766"/>
      <c r="ENL54" s="766"/>
      <c r="ENM54" s="766" t="s">
        <v>939</v>
      </c>
      <c r="ENN54" s="766"/>
      <c r="ENO54" s="766"/>
      <c r="ENP54" s="766"/>
      <c r="ENQ54" s="766"/>
      <c r="ENR54" s="766"/>
      <c r="ENS54" s="766"/>
      <c r="ENT54" s="766"/>
      <c r="ENU54" s="766" t="s">
        <v>939</v>
      </c>
      <c r="ENV54" s="766"/>
      <c r="ENW54" s="766"/>
      <c r="ENX54" s="766"/>
      <c r="ENY54" s="766"/>
      <c r="ENZ54" s="766"/>
      <c r="EOA54" s="766"/>
      <c r="EOB54" s="766"/>
      <c r="EOC54" s="766" t="s">
        <v>939</v>
      </c>
      <c r="EOD54" s="766"/>
      <c r="EOE54" s="766"/>
      <c r="EOF54" s="766"/>
      <c r="EOG54" s="766"/>
      <c r="EOH54" s="766"/>
      <c r="EOI54" s="766"/>
      <c r="EOJ54" s="766"/>
      <c r="EOK54" s="766" t="s">
        <v>939</v>
      </c>
      <c r="EOL54" s="766"/>
      <c r="EOM54" s="766"/>
      <c r="EON54" s="766"/>
      <c r="EOO54" s="766"/>
      <c r="EOP54" s="766"/>
      <c r="EOQ54" s="766"/>
      <c r="EOR54" s="766"/>
      <c r="EOS54" s="766" t="s">
        <v>939</v>
      </c>
      <c r="EOT54" s="766"/>
      <c r="EOU54" s="766"/>
      <c r="EOV54" s="766"/>
      <c r="EOW54" s="766"/>
      <c r="EOX54" s="766"/>
      <c r="EOY54" s="766"/>
      <c r="EOZ54" s="766"/>
      <c r="EPA54" s="766" t="s">
        <v>939</v>
      </c>
      <c r="EPB54" s="766"/>
      <c r="EPC54" s="766"/>
      <c r="EPD54" s="766"/>
      <c r="EPE54" s="766"/>
      <c r="EPF54" s="766"/>
      <c r="EPG54" s="766"/>
      <c r="EPH54" s="766"/>
      <c r="EPI54" s="766" t="s">
        <v>939</v>
      </c>
      <c r="EPJ54" s="766"/>
      <c r="EPK54" s="766"/>
      <c r="EPL54" s="766"/>
      <c r="EPM54" s="766"/>
      <c r="EPN54" s="766"/>
      <c r="EPO54" s="766"/>
      <c r="EPP54" s="766"/>
      <c r="EPQ54" s="766" t="s">
        <v>939</v>
      </c>
      <c r="EPR54" s="766"/>
      <c r="EPS54" s="766"/>
      <c r="EPT54" s="766"/>
      <c r="EPU54" s="766"/>
      <c r="EPV54" s="766"/>
      <c r="EPW54" s="766"/>
      <c r="EPX54" s="766"/>
      <c r="EPY54" s="766" t="s">
        <v>939</v>
      </c>
      <c r="EPZ54" s="766"/>
      <c r="EQA54" s="766"/>
      <c r="EQB54" s="766"/>
      <c r="EQC54" s="766"/>
      <c r="EQD54" s="766"/>
      <c r="EQE54" s="766"/>
      <c r="EQF54" s="766"/>
      <c r="EQG54" s="766" t="s">
        <v>939</v>
      </c>
      <c r="EQH54" s="766"/>
      <c r="EQI54" s="766"/>
      <c r="EQJ54" s="766"/>
      <c r="EQK54" s="766"/>
      <c r="EQL54" s="766"/>
      <c r="EQM54" s="766"/>
      <c r="EQN54" s="766"/>
      <c r="EQO54" s="766" t="s">
        <v>939</v>
      </c>
      <c r="EQP54" s="766"/>
      <c r="EQQ54" s="766"/>
      <c r="EQR54" s="766"/>
      <c r="EQS54" s="766"/>
      <c r="EQT54" s="766"/>
      <c r="EQU54" s="766"/>
      <c r="EQV54" s="766"/>
      <c r="EQW54" s="766" t="s">
        <v>939</v>
      </c>
      <c r="EQX54" s="766"/>
      <c r="EQY54" s="766"/>
      <c r="EQZ54" s="766"/>
      <c r="ERA54" s="766"/>
      <c r="ERB54" s="766"/>
      <c r="ERC54" s="766"/>
      <c r="ERD54" s="766"/>
      <c r="ERE54" s="766" t="s">
        <v>939</v>
      </c>
      <c r="ERF54" s="766"/>
      <c r="ERG54" s="766"/>
      <c r="ERH54" s="766"/>
      <c r="ERI54" s="766"/>
      <c r="ERJ54" s="766"/>
      <c r="ERK54" s="766"/>
      <c r="ERL54" s="766"/>
      <c r="ERM54" s="766" t="s">
        <v>939</v>
      </c>
      <c r="ERN54" s="766"/>
      <c r="ERO54" s="766"/>
      <c r="ERP54" s="766"/>
      <c r="ERQ54" s="766"/>
      <c r="ERR54" s="766"/>
      <c r="ERS54" s="766"/>
      <c r="ERT54" s="766"/>
      <c r="ERU54" s="766" t="s">
        <v>939</v>
      </c>
      <c r="ERV54" s="766"/>
      <c r="ERW54" s="766"/>
      <c r="ERX54" s="766"/>
      <c r="ERY54" s="766"/>
      <c r="ERZ54" s="766"/>
      <c r="ESA54" s="766"/>
      <c r="ESB54" s="766"/>
      <c r="ESC54" s="766" t="s">
        <v>939</v>
      </c>
      <c r="ESD54" s="766"/>
      <c r="ESE54" s="766"/>
      <c r="ESF54" s="766"/>
      <c r="ESG54" s="766"/>
      <c r="ESH54" s="766"/>
      <c r="ESI54" s="766"/>
      <c r="ESJ54" s="766"/>
      <c r="ESK54" s="766" t="s">
        <v>939</v>
      </c>
      <c r="ESL54" s="766"/>
      <c r="ESM54" s="766"/>
      <c r="ESN54" s="766"/>
      <c r="ESO54" s="766"/>
      <c r="ESP54" s="766"/>
      <c r="ESQ54" s="766"/>
      <c r="ESR54" s="766"/>
      <c r="ESS54" s="766" t="s">
        <v>939</v>
      </c>
      <c r="EST54" s="766"/>
      <c r="ESU54" s="766"/>
      <c r="ESV54" s="766"/>
      <c r="ESW54" s="766"/>
      <c r="ESX54" s="766"/>
      <c r="ESY54" s="766"/>
      <c r="ESZ54" s="766"/>
      <c r="ETA54" s="766" t="s">
        <v>939</v>
      </c>
      <c r="ETB54" s="766"/>
      <c r="ETC54" s="766"/>
      <c r="ETD54" s="766"/>
      <c r="ETE54" s="766"/>
      <c r="ETF54" s="766"/>
      <c r="ETG54" s="766"/>
      <c r="ETH54" s="766"/>
      <c r="ETI54" s="766" t="s">
        <v>939</v>
      </c>
      <c r="ETJ54" s="766"/>
      <c r="ETK54" s="766"/>
      <c r="ETL54" s="766"/>
      <c r="ETM54" s="766"/>
      <c r="ETN54" s="766"/>
      <c r="ETO54" s="766"/>
      <c r="ETP54" s="766"/>
      <c r="ETQ54" s="766" t="s">
        <v>939</v>
      </c>
      <c r="ETR54" s="766"/>
      <c r="ETS54" s="766"/>
      <c r="ETT54" s="766"/>
      <c r="ETU54" s="766"/>
      <c r="ETV54" s="766"/>
      <c r="ETW54" s="766"/>
      <c r="ETX54" s="766"/>
      <c r="ETY54" s="766" t="s">
        <v>939</v>
      </c>
      <c r="ETZ54" s="766"/>
      <c r="EUA54" s="766"/>
      <c r="EUB54" s="766"/>
      <c r="EUC54" s="766"/>
      <c r="EUD54" s="766"/>
      <c r="EUE54" s="766"/>
      <c r="EUF54" s="766"/>
      <c r="EUG54" s="766" t="s">
        <v>939</v>
      </c>
      <c r="EUH54" s="766"/>
      <c r="EUI54" s="766"/>
      <c r="EUJ54" s="766"/>
      <c r="EUK54" s="766"/>
      <c r="EUL54" s="766"/>
      <c r="EUM54" s="766"/>
      <c r="EUN54" s="766"/>
      <c r="EUO54" s="766" t="s">
        <v>939</v>
      </c>
      <c r="EUP54" s="766"/>
      <c r="EUQ54" s="766"/>
      <c r="EUR54" s="766"/>
      <c r="EUS54" s="766"/>
      <c r="EUT54" s="766"/>
      <c r="EUU54" s="766"/>
      <c r="EUV54" s="766"/>
      <c r="EUW54" s="766" t="s">
        <v>939</v>
      </c>
      <c r="EUX54" s="766"/>
      <c r="EUY54" s="766"/>
      <c r="EUZ54" s="766"/>
      <c r="EVA54" s="766"/>
      <c r="EVB54" s="766"/>
      <c r="EVC54" s="766"/>
      <c r="EVD54" s="766"/>
      <c r="EVE54" s="766" t="s">
        <v>939</v>
      </c>
      <c r="EVF54" s="766"/>
      <c r="EVG54" s="766"/>
      <c r="EVH54" s="766"/>
      <c r="EVI54" s="766"/>
      <c r="EVJ54" s="766"/>
      <c r="EVK54" s="766"/>
      <c r="EVL54" s="766"/>
      <c r="EVM54" s="766" t="s">
        <v>939</v>
      </c>
      <c r="EVN54" s="766"/>
      <c r="EVO54" s="766"/>
      <c r="EVP54" s="766"/>
      <c r="EVQ54" s="766"/>
      <c r="EVR54" s="766"/>
      <c r="EVS54" s="766"/>
      <c r="EVT54" s="766"/>
      <c r="EVU54" s="766" t="s">
        <v>939</v>
      </c>
      <c r="EVV54" s="766"/>
      <c r="EVW54" s="766"/>
      <c r="EVX54" s="766"/>
      <c r="EVY54" s="766"/>
      <c r="EVZ54" s="766"/>
      <c r="EWA54" s="766"/>
      <c r="EWB54" s="766"/>
      <c r="EWC54" s="766" t="s">
        <v>939</v>
      </c>
      <c r="EWD54" s="766"/>
      <c r="EWE54" s="766"/>
      <c r="EWF54" s="766"/>
      <c r="EWG54" s="766"/>
      <c r="EWH54" s="766"/>
      <c r="EWI54" s="766"/>
      <c r="EWJ54" s="766"/>
      <c r="EWK54" s="766" t="s">
        <v>939</v>
      </c>
      <c r="EWL54" s="766"/>
      <c r="EWM54" s="766"/>
      <c r="EWN54" s="766"/>
      <c r="EWO54" s="766"/>
      <c r="EWP54" s="766"/>
      <c r="EWQ54" s="766"/>
      <c r="EWR54" s="766"/>
      <c r="EWS54" s="766" t="s">
        <v>939</v>
      </c>
      <c r="EWT54" s="766"/>
      <c r="EWU54" s="766"/>
      <c r="EWV54" s="766"/>
      <c r="EWW54" s="766"/>
      <c r="EWX54" s="766"/>
      <c r="EWY54" s="766"/>
      <c r="EWZ54" s="766"/>
      <c r="EXA54" s="766" t="s">
        <v>939</v>
      </c>
      <c r="EXB54" s="766"/>
      <c r="EXC54" s="766"/>
      <c r="EXD54" s="766"/>
      <c r="EXE54" s="766"/>
      <c r="EXF54" s="766"/>
      <c r="EXG54" s="766"/>
      <c r="EXH54" s="766"/>
      <c r="EXI54" s="766" t="s">
        <v>939</v>
      </c>
      <c r="EXJ54" s="766"/>
      <c r="EXK54" s="766"/>
      <c r="EXL54" s="766"/>
      <c r="EXM54" s="766"/>
      <c r="EXN54" s="766"/>
      <c r="EXO54" s="766"/>
      <c r="EXP54" s="766"/>
      <c r="EXQ54" s="766" t="s">
        <v>939</v>
      </c>
      <c r="EXR54" s="766"/>
      <c r="EXS54" s="766"/>
      <c r="EXT54" s="766"/>
      <c r="EXU54" s="766"/>
      <c r="EXV54" s="766"/>
      <c r="EXW54" s="766"/>
      <c r="EXX54" s="766"/>
      <c r="EXY54" s="766" t="s">
        <v>939</v>
      </c>
      <c r="EXZ54" s="766"/>
      <c r="EYA54" s="766"/>
      <c r="EYB54" s="766"/>
      <c r="EYC54" s="766"/>
      <c r="EYD54" s="766"/>
      <c r="EYE54" s="766"/>
      <c r="EYF54" s="766"/>
      <c r="EYG54" s="766" t="s">
        <v>939</v>
      </c>
      <c r="EYH54" s="766"/>
      <c r="EYI54" s="766"/>
      <c r="EYJ54" s="766"/>
      <c r="EYK54" s="766"/>
      <c r="EYL54" s="766"/>
      <c r="EYM54" s="766"/>
      <c r="EYN54" s="766"/>
      <c r="EYO54" s="766" t="s">
        <v>939</v>
      </c>
      <c r="EYP54" s="766"/>
      <c r="EYQ54" s="766"/>
      <c r="EYR54" s="766"/>
      <c r="EYS54" s="766"/>
      <c r="EYT54" s="766"/>
      <c r="EYU54" s="766"/>
      <c r="EYV54" s="766"/>
      <c r="EYW54" s="766" t="s">
        <v>939</v>
      </c>
      <c r="EYX54" s="766"/>
      <c r="EYY54" s="766"/>
      <c r="EYZ54" s="766"/>
      <c r="EZA54" s="766"/>
      <c r="EZB54" s="766"/>
      <c r="EZC54" s="766"/>
      <c r="EZD54" s="766"/>
      <c r="EZE54" s="766" t="s">
        <v>939</v>
      </c>
      <c r="EZF54" s="766"/>
      <c r="EZG54" s="766"/>
      <c r="EZH54" s="766"/>
      <c r="EZI54" s="766"/>
      <c r="EZJ54" s="766"/>
      <c r="EZK54" s="766"/>
      <c r="EZL54" s="766"/>
      <c r="EZM54" s="766" t="s">
        <v>939</v>
      </c>
      <c r="EZN54" s="766"/>
      <c r="EZO54" s="766"/>
      <c r="EZP54" s="766"/>
      <c r="EZQ54" s="766"/>
      <c r="EZR54" s="766"/>
      <c r="EZS54" s="766"/>
      <c r="EZT54" s="766"/>
      <c r="EZU54" s="766" t="s">
        <v>939</v>
      </c>
      <c r="EZV54" s="766"/>
      <c r="EZW54" s="766"/>
      <c r="EZX54" s="766"/>
      <c r="EZY54" s="766"/>
      <c r="EZZ54" s="766"/>
      <c r="FAA54" s="766"/>
      <c r="FAB54" s="766"/>
      <c r="FAC54" s="766" t="s">
        <v>939</v>
      </c>
      <c r="FAD54" s="766"/>
      <c r="FAE54" s="766"/>
      <c r="FAF54" s="766"/>
      <c r="FAG54" s="766"/>
      <c r="FAH54" s="766"/>
      <c r="FAI54" s="766"/>
      <c r="FAJ54" s="766"/>
      <c r="FAK54" s="766" t="s">
        <v>939</v>
      </c>
      <c r="FAL54" s="766"/>
      <c r="FAM54" s="766"/>
      <c r="FAN54" s="766"/>
      <c r="FAO54" s="766"/>
      <c r="FAP54" s="766"/>
      <c r="FAQ54" s="766"/>
      <c r="FAR54" s="766"/>
      <c r="FAS54" s="766" t="s">
        <v>939</v>
      </c>
      <c r="FAT54" s="766"/>
      <c r="FAU54" s="766"/>
      <c r="FAV54" s="766"/>
      <c r="FAW54" s="766"/>
      <c r="FAX54" s="766"/>
      <c r="FAY54" s="766"/>
      <c r="FAZ54" s="766"/>
      <c r="FBA54" s="766" t="s">
        <v>939</v>
      </c>
      <c r="FBB54" s="766"/>
      <c r="FBC54" s="766"/>
      <c r="FBD54" s="766"/>
      <c r="FBE54" s="766"/>
      <c r="FBF54" s="766"/>
      <c r="FBG54" s="766"/>
      <c r="FBH54" s="766"/>
      <c r="FBI54" s="766" t="s">
        <v>939</v>
      </c>
      <c r="FBJ54" s="766"/>
      <c r="FBK54" s="766"/>
      <c r="FBL54" s="766"/>
      <c r="FBM54" s="766"/>
      <c r="FBN54" s="766"/>
      <c r="FBO54" s="766"/>
      <c r="FBP54" s="766"/>
      <c r="FBQ54" s="766" t="s">
        <v>939</v>
      </c>
      <c r="FBR54" s="766"/>
      <c r="FBS54" s="766"/>
      <c r="FBT54" s="766"/>
      <c r="FBU54" s="766"/>
      <c r="FBV54" s="766"/>
      <c r="FBW54" s="766"/>
      <c r="FBX54" s="766"/>
      <c r="FBY54" s="766" t="s">
        <v>939</v>
      </c>
      <c r="FBZ54" s="766"/>
      <c r="FCA54" s="766"/>
      <c r="FCB54" s="766"/>
      <c r="FCC54" s="766"/>
      <c r="FCD54" s="766"/>
      <c r="FCE54" s="766"/>
      <c r="FCF54" s="766"/>
      <c r="FCG54" s="766" t="s">
        <v>939</v>
      </c>
      <c r="FCH54" s="766"/>
      <c r="FCI54" s="766"/>
      <c r="FCJ54" s="766"/>
      <c r="FCK54" s="766"/>
      <c r="FCL54" s="766"/>
      <c r="FCM54" s="766"/>
      <c r="FCN54" s="766"/>
      <c r="FCO54" s="766" t="s">
        <v>939</v>
      </c>
      <c r="FCP54" s="766"/>
      <c r="FCQ54" s="766"/>
      <c r="FCR54" s="766"/>
      <c r="FCS54" s="766"/>
      <c r="FCT54" s="766"/>
      <c r="FCU54" s="766"/>
      <c r="FCV54" s="766"/>
      <c r="FCW54" s="766" t="s">
        <v>939</v>
      </c>
      <c r="FCX54" s="766"/>
      <c r="FCY54" s="766"/>
      <c r="FCZ54" s="766"/>
      <c r="FDA54" s="766"/>
      <c r="FDB54" s="766"/>
      <c r="FDC54" s="766"/>
      <c r="FDD54" s="766"/>
      <c r="FDE54" s="766" t="s">
        <v>939</v>
      </c>
      <c r="FDF54" s="766"/>
      <c r="FDG54" s="766"/>
      <c r="FDH54" s="766"/>
      <c r="FDI54" s="766"/>
      <c r="FDJ54" s="766"/>
      <c r="FDK54" s="766"/>
      <c r="FDL54" s="766"/>
      <c r="FDM54" s="766" t="s">
        <v>939</v>
      </c>
      <c r="FDN54" s="766"/>
      <c r="FDO54" s="766"/>
      <c r="FDP54" s="766"/>
      <c r="FDQ54" s="766"/>
      <c r="FDR54" s="766"/>
      <c r="FDS54" s="766"/>
      <c r="FDT54" s="766"/>
      <c r="FDU54" s="766" t="s">
        <v>939</v>
      </c>
      <c r="FDV54" s="766"/>
      <c r="FDW54" s="766"/>
      <c r="FDX54" s="766"/>
      <c r="FDY54" s="766"/>
      <c r="FDZ54" s="766"/>
      <c r="FEA54" s="766"/>
      <c r="FEB54" s="766"/>
      <c r="FEC54" s="766" t="s">
        <v>939</v>
      </c>
      <c r="FED54" s="766"/>
      <c r="FEE54" s="766"/>
      <c r="FEF54" s="766"/>
      <c r="FEG54" s="766"/>
      <c r="FEH54" s="766"/>
      <c r="FEI54" s="766"/>
      <c r="FEJ54" s="766"/>
      <c r="FEK54" s="766" t="s">
        <v>939</v>
      </c>
      <c r="FEL54" s="766"/>
      <c r="FEM54" s="766"/>
      <c r="FEN54" s="766"/>
      <c r="FEO54" s="766"/>
      <c r="FEP54" s="766"/>
      <c r="FEQ54" s="766"/>
      <c r="FER54" s="766"/>
      <c r="FES54" s="766" t="s">
        <v>939</v>
      </c>
      <c r="FET54" s="766"/>
      <c r="FEU54" s="766"/>
      <c r="FEV54" s="766"/>
      <c r="FEW54" s="766"/>
      <c r="FEX54" s="766"/>
      <c r="FEY54" s="766"/>
      <c r="FEZ54" s="766"/>
      <c r="FFA54" s="766" t="s">
        <v>939</v>
      </c>
      <c r="FFB54" s="766"/>
      <c r="FFC54" s="766"/>
      <c r="FFD54" s="766"/>
      <c r="FFE54" s="766"/>
      <c r="FFF54" s="766"/>
      <c r="FFG54" s="766"/>
      <c r="FFH54" s="766"/>
      <c r="FFI54" s="766" t="s">
        <v>939</v>
      </c>
      <c r="FFJ54" s="766"/>
      <c r="FFK54" s="766"/>
      <c r="FFL54" s="766"/>
      <c r="FFM54" s="766"/>
      <c r="FFN54" s="766"/>
      <c r="FFO54" s="766"/>
      <c r="FFP54" s="766"/>
      <c r="FFQ54" s="766" t="s">
        <v>939</v>
      </c>
      <c r="FFR54" s="766"/>
      <c r="FFS54" s="766"/>
      <c r="FFT54" s="766"/>
      <c r="FFU54" s="766"/>
      <c r="FFV54" s="766"/>
      <c r="FFW54" s="766"/>
      <c r="FFX54" s="766"/>
      <c r="FFY54" s="766" t="s">
        <v>939</v>
      </c>
      <c r="FFZ54" s="766"/>
      <c r="FGA54" s="766"/>
      <c r="FGB54" s="766"/>
      <c r="FGC54" s="766"/>
      <c r="FGD54" s="766"/>
      <c r="FGE54" s="766"/>
      <c r="FGF54" s="766"/>
      <c r="FGG54" s="766" t="s">
        <v>939</v>
      </c>
      <c r="FGH54" s="766"/>
      <c r="FGI54" s="766"/>
      <c r="FGJ54" s="766"/>
      <c r="FGK54" s="766"/>
      <c r="FGL54" s="766"/>
      <c r="FGM54" s="766"/>
      <c r="FGN54" s="766"/>
      <c r="FGO54" s="766" t="s">
        <v>939</v>
      </c>
      <c r="FGP54" s="766"/>
      <c r="FGQ54" s="766"/>
      <c r="FGR54" s="766"/>
      <c r="FGS54" s="766"/>
      <c r="FGT54" s="766"/>
      <c r="FGU54" s="766"/>
      <c r="FGV54" s="766"/>
      <c r="FGW54" s="766" t="s">
        <v>939</v>
      </c>
      <c r="FGX54" s="766"/>
      <c r="FGY54" s="766"/>
      <c r="FGZ54" s="766"/>
      <c r="FHA54" s="766"/>
      <c r="FHB54" s="766"/>
      <c r="FHC54" s="766"/>
      <c r="FHD54" s="766"/>
      <c r="FHE54" s="766" t="s">
        <v>939</v>
      </c>
      <c r="FHF54" s="766"/>
      <c r="FHG54" s="766"/>
      <c r="FHH54" s="766"/>
      <c r="FHI54" s="766"/>
      <c r="FHJ54" s="766"/>
      <c r="FHK54" s="766"/>
      <c r="FHL54" s="766"/>
      <c r="FHM54" s="766" t="s">
        <v>939</v>
      </c>
      <c r="FHN54" s="766"/>
      <c r="FHO54" s="766"/>
      <c r="FHP54" s="766"/>
      <c r="FHQ54" s="766"/>
      <c r="FHR54" s="766"/>
      <c r="FHS54" s="766"/>
      <c r="FHT54" s="766"/>
      <c r="FHU54" s="766" t="s">
        <v>939</v>
      </c>
      <c r="FHV54" s="766"/>
      <c r="FHW54" s="766"/>
      <c r="FHX54" s="766"/>
      <c r="FHY54" s="766"/>
      <c r="FHZ54" s="766"/>
      <c r="FIA54" s="766"/>
      <c r="FIB54" s="766"/>
      <c r="FIC54" s="766" t="s">
        <v>939</v>
      </c>
      <c r="FID54" s="766"/>
      <c r="FIE54" s="766"/>
      <c r="FIF54" s="766"/>
      <c r="FIG54" s="766"/>
      <c r="FIH54" s="766"/>
      <c r="FII54" s="766"/>
      <c r="FIJ54" s="766"/>
      <c r="FIK54" s="766" t="s">
        <v>939</v>
      </c>
      <c r="FIL54" s="766"/>
      <c r="FIM54" s="766"/>
      <c r="FIN54" s="766"/>
      <c r="FIO54" s="766"/>
      <c r="FIP54" s="766"/>
      <c r="FIQ54" s="766"/>
      <c r="FIR54" s="766"/>
      <c r="FIS54" s="766" t="s">
        <v>939</v>
      </c>
      <c r="FIT54" s="766"/>
      <c r="FIU54" s="766"/>
      <c r="FIV54" s="766"/>
      <c r="FIW54" s="766"/>
      <c r="FIX54" s="766"/>
      <c r="FIY54" s="766"/>
      <c r="FIZ54" s="766"/>
      <c r="FJA54" s="766" t="s">
        <v>939</v>
      </c>
      <c r="FJB54" s="766"/>
      <c r="FJC54" s="766"/>
      <c r="FJD54" s="766"/>
      <c r="FJE54" s="766"/>
      <c r="FJF54" s="766"/>
      <c r="FJG54" s="766"/>
      <c r="FJH54" s="766"/>
      <c r="FJI54" s="766" t="s">
        <v>939</v>
      </c>
      <c r="FJJ54" s="766"/>
      <c r="FJK54" s="766"/>
      <c r="FJL54" s="766"/>
      <c r="FJM54" s="766"/>
      <c r="FJN54" s="766"/>
      <c r="FJO54" s="766"/>
      <c r="FJP54" s="766"/>
      <c r="FJQ54" s="766" t="s">
        <v>939</v>
      </c>
      <c r="FJR54" s="766"/>
      <c r="FJS54" s="766"/>
      <c r="FJT54" s="766"/>
      <c r="FJU54" s="766"/>
      <c r="FJV54" s="766"/>
      <c r="FJW54" s="766"/>
      <c r="FJX54" s="766"/>
      <c r="FJY54" s="766" t="s">
        <v>939</v>
      </c>
      <c r="FJZ54" s="766"/>
      <c r="FKA54" s="766"/>
      <c r="FKB54" s="766"/>
      <c r="FKC54" s="766"/>
      <c r="FKD54" s="766"/>
      <c r="FKE54" s="766"/>
      <c r="FKF54" s="766"/>
      <c r="FKG54" s="766" t="s">
        <v>939</v>
      </c>
      <c r="FKH54" s="766"/>
      <c r="FKI54" s="766"/>
      <c r="FKJ54" s="766"/>
      <c r="FKK54" s="766"/>
      <c r="FKL54" s="766"/>
      <c r="FKM54" s="766"/>
      <c r="FKN54" s="766"/>
      <c r="FKO54" s="766" t="s">
        <v>939</v>
      </c>
      <c r="FKP54" s="766"/>
      <c r="FKQ54" s="766"/>
      <c r="FKR54" s="766"/>
      <c r="FKS54" s="766"/>
      <c r="FKT54" s="766"/>
      <c r="FKU54" s="766"/>
      <c r="FKV54" s="766"/>
      <c r="FKW54" s="766" t="s">
        <v>939</v>
      </c>
      <c r="FKX54" s="766"/>
      <c r="FKY54" s="766"/>
      <c r="FKZ54" s="766"/>
      <c r="FLA54" s="766"/>
      <c r="FLB54" s="766"/>
      <c r="FLC54" s="766"/>
      <c r="FLD54" s="766"/>
      <c r="FLE54" s="766" t="s">
        <v>939</v>
      </c>
      <c r="FLF54" s="766"/>
      <c r="FLG54" s="766"/>
      <c r="FLH54" s="766"/>
      <c r="FLI54" s="766"/>
      <c r="FLJ54" s="766"/>
      <c r="FLK54" s="766"/>
      <c r="FLL54" s="766"/>
      <c r="FLM54" s="766" t="s">
        <v>939</v>
      </c>
      <c r="FLN54" s="766"/>
      <c r="FLO54" s="766"/>
      <c r="FLP54" s="766"/>
      <c r="FLQ54" s="766"/>
      <c r="FLR54" s="766"/>
      <c r="FLS54" s="766"/>
      <c r="FLT54" s="766"/>
      <c r="FLU54" s="766" t="s">
        <v>939</v>
      </c>
      <c r="FLV54" s="766"/>
      <c r="FLW54" s="766"/>
      <c r="FLX54" s="766"/>
      <c r="FLY54" s="766"/>
      <c r="FLZ54" s="766"/>
      <c r="FMA54" s="766"/>
      <c r="FMB54" s="766"/>
      <c r="FMC54" s="766" t="s">
        <v>939</v>
      </c>
      <c r="FMD54" s="766"/>
      <c r="FME54" s="766"/>
      <c r="FMF54" s="766"/>
      <c r="FMG54" s="766"/>
      <c r="FMH54" s="766"/>
      <c r="FMI54" s="766"/>
      <c r="FMJ54" s="766"/>
      <c r="FMK54" s="766" t="s">
        <v>939</v>
      </c>
      <c r="FML54" s="766"/>
      <c r="FMM54" s="766"/>
      <c r="FMN54" s="766"/>
      <c r="FMO54" s="766"/>
      <c r="FMP54" s="766"/>
      <c r="FMQ54" s="766"/>
      <c r="FMR54" s="766"/>
      <c r="FMS54" s="766" t="s">
        <v>939</v>
      </c>
      <c r="FMT54" s="766"/>
      <c r="FMU54" s="766"/>
      <c r="FMV54" s="766"/>
      <c r="FMW54" s="766"/>
      <c r="FMX54" s="766"/>
      <c r="FMY54" s="766"/>
      <c r="FMZ54" s="766"/>
      <c r="FNA54" s="766" t="s">
        <v>939</v>
      </c>
      <c r="FNB54" s="766"/>
      <c r="FNC54" s="766"/>
      <c r="FND54" s="766"/>
      <c r="FNE54" s="766"/>
      <c r="FNF54" s="766"/>
      <c r="FNG54" s="766"/>
      <c r="FNH54" s="766"/>
      <c r="FNI54" s="766" t="s">
        <v>939</v>
      </c>
      <c r="FNJ54" s="766"/>
      <c r="FNK54" s="766"/>
      <c r="FNL54" s="766"/>
      <c r="FNM54" s="766"/>
      <c r="FNN54" s="766"/>
      <c r="FNO54" s="766"/>
      <c r="FNP54" s="766"/>
      <c r="FNQ54" s="766" t="s">
        <v>939</v>
      </c>
      <c r="FNR54" s="766"/>
      <c r="FNS54" s="766"/>
      <c r="FNT54" s="766"/>
      <c r="FNU54" s="766"/>
      <c r="FNV54" s="766"/>
      <c r="FNW54" s="766"/>
      <c r="FNX54" s="766"/>
      <c r="FNY54" s="766" t="s">
        <v>939</v>
      </c>
      <c r="FNZ54" s="766"/>
      <c r="FOA54" s="766"/>
      <c r="FOB54" s="766"/>
      <c r="FOC54" s="766"/>
      <c r="FOD54" s="766"/>
      <c r="FOE54" s="766"/>
      <c r="FOF54" s="766"/>
      <c r="FOG54" s="766" t="s">
        <v>939</v>
      </c>
      <c r="FOH54" s="766"/>
      <c r="FOI54" s="766"/>
      <c r="FOJ54" s="766"/>
      <c r="FOK54" s="766"/>
      <c r="FOL54" s="766"/>
      <c r="FOM54" s="766"/>
      <c r="FON54" s="766"/>
      <c r="FOO54" s="766" t="s">
        <v>939</v>
      </c>
      <c r="FOP54" s="766"/>
      <c r="FOQ54" s="766"/>
      <c r="FOR54" s="766"/>
      <c r="FOS54" s="766"/>
      <c r="FOT54" s="766"/>
      <c r="FOU54" s="766"/>
      <c r="FOV54" s="766"/>
      <c r="FOW54" s="766" t="s">
        <v>939</v>
      </c>
      <c r="FOX54" s="766"/>
      <c r="FOY54" s="766"/>
      <c r="FOZ54" s="766"/>
      <c r="FPA54" s="766"/>
      <c r="FPB54" s="766"/>
      <c r="FPC54" s="766"/>
      <c r="FPD54" s="766"/>
      <c r="FPE54" s="766" t="s">
        <v>939</v>
      </c>
      <c r="FPF54" s="766"/>
      <c r="FPG54" s="766"/>
      <c r="FPH54" s="766"/>
      <c r="FPI54" s="766"/>
      <c r="FPJ54" s="766"/>
      <c r="FPK54" s="766"/>
      <c r="FPL54" s="766"/>
      <c r="FPM54" s="766" t="s">
        <v>939</v>
      </c>
      <c r="FPN54" s="766"/>
      <c r="FPO54" s="766"/>
      <c r="FPP54" s="766"/>
      <c r="FPQ54" s="766"/>
      <c r="FPR54" s="766"/>
      <c r="FPS54" s="766"/>
      <c r="FPT54" s="766"/>
      <c r="FPU54" s="766" t="s">
        <v>939</v>
      </c>
      <c r="FPV54" s="766"/>
      <c r="FPW54" s="766"/>
      <c r="FPX54" s="766"/>
      <c r="FPY54" s="766"/>
      <c r="FPZ54" s="766"/>
      <c r="FQA54" s="766"/>
      <c r="FQB54" s="766"/>
      <c r="FQC54" s="766" t="s">
        <v>939</v>
      </c>
      <c r="FQD54" s="766"/>
      <c r="FQE54" s="766"/>
      <c r="FQF54" s="766"/>
      <c r="FQG54" s="766"/>
      <c r="FQH54" s="766"/>
      <c r="FQI54" s="766"/>
      <c r="FQJ54" s="766"/>
      <c r="FQK54" s="766" t="s">
        <v>939</v>
      </c>
      <c r="FQL54" s="766"/>
      <c r="FQM54" s="766"/>
      <c r="FQN54" s="766"/>
      <c r="FQO54" s="766"/>
      <c r="FQP54" s="766"/>
      <c r="FQQ54" s="766"/>
      <c r="FQR54" s="766"/>
      <c r="FQS54" s="766" t="s">
        <v>939</v>
      </c>
      <c r="FQT54" s="766"/>
      <c r="FQU54" s="766"/>
      <c r="FQV54" s="766"/>
      <c r="FQW54" s="766"/>
      <c r="FQX54" s="766"/>
      <c r="FQY54" s="766"/>
      <c r="FQZ54" s="766"/>
      <c r="FRA54" s="766" t="s">
        <v>939</v>
      </c>
      <c r="FRB54" s="766"/>
      <c r="FRC54" s="766"/>
      <c r="FRD54" s="766"/>
      <c r="FRE54" s="766"/>
      <c r="FRF54" s="766"/>
      <c r="FRG54" s="766"/>
      <c r="FRH54" s="766"/>
      <c r="FRI54" s="766" t="s">
        <v>939</v>
      </c>
      <c r="FRJ54" s="766"/>
      <c r="FRK54" s="766"/>
      <c r="FRL54" s="766"/>
      <c r="FRM54" s="766"/>
      <c r="FRN54" s="766"/>
      <c r="FRO54" s="766"/>
      <c r="FRP54" s="766"/>
      <c r="FRQ54" s="766" t="s">
        <v>939</v>
      </c>
      <c r="FRR54" s="766"/>
      <c r="FRS54" s="766"/>
      <c r="FRT54" s="766"/>
      <c r="FRU54" s="766"/>
      <c r="FRV54" s="766"/>
      <c r="FRW54" s="766"/>
      <c r="FRX54" s="766"/>
      <c r="FRY54" s="766" t="s">
        <v>939</v>
      </c>
      <c r="FRZ54" s="766"/>
      <c r="FSA54" s="766"/>
      <c r="FSB54" s="766"/>
      <c r="FSC54" s="766"/>
      <c r="FSD54" s="766"/>
      <c r="FSE54" s="766"/>
      <c r="FSF54" s="766"/>
      <c r="FSG54" s="766" t="s">
        <v>939</v>
      </c>
      <c r="FSH54" s="766"/>
      <c r="FSI54" s="766"/>
      <c r="FSJ54" s="766"/>
      <c r="FSK54" s="766"/>
      <c r="FSL54" s="766"/>
      <c r="FSM54" s="766"/>
      <c r="FSN54" s="766"/>
      <c r="FSO54" s="766" t="s">
        <v>939</v>
      </c>
      <c r="FSP54" s="766"/>
      <c r="FSQ54" s="766"/>
      <c r="FSR54" s="766"/>
      <c r="FSS54" s="766"/>
      <c r="FST54" s="766"/>
      <c r="FSU54" s="766"/>
      <c r="FSV54" s="766"/>
      <c r="FSW54" s="766" t="s">
        <v>939</v>
      </c>
      <c r="FSX54" s="766"/>
      <c r="FSY54" s="766"/>
      <c r="FSZ54" s="766"/>
      <c r="FTA54" s="766"/>
      <c r="FTB54" s="766"/>
      <c r="FTC54" s="766"/>
      <c r="FTD54" s="766"/>
      <c r="FTE54" s="766" t="s">
        <v>939</v>
      </c>
      <c r="FTF54" s="766"/>
      <c r="FTG54" s="766"/>
      <c r="FTH54" s="766"/>
      <c r="FTI54" s="766"/>
      <c r="FTJ54" s="766"/>
      <c r="FTK54" s="766"/>
      <c r="FTL54" s="766"/>
      <c r="FTM54" s="766" t="s">
        <v>939</v>
      </c>
      <c r="FTN54" s="766"/>
      <c r="FTO54" s="766"/>
      <c r="FTP54" s="766"/>
      <c r="FTQ54" s="766"/>
      <c r="FTR54" s="766"/>
      <c r="FTS54" s="766"/>
      <c r="FTT54" s="766"/>
      <c r="FTU54" s="766" t="s">
        <v>939</v>
      </c>
      <c r="FTV54" s="766"/>
      <c r="FTW54" s="766"/>
      <c r="FTX54" s="766"/>
      <c r="FTY54" s="766"/>
      <c r="FTZ54" s="766"/>
      <c r="FUA54" s="766"/>
      <c r="FUB54" s="766"/>
      <c r="FUC54" s="766" t="s">
        <v>939</v>
      </c>
      <c r="FUD54" s="766"/>
      <c r="FUE54" s="766"/>
      <c r="FUF54" s="766"/>
      <c r="FUG54" s="766"/>
      <c r="FUH54" s="766"/>
      <c r="FUI54" s="766"/>
      <c r="FUJ54" s="766"/>
      <c r="FUK54" s="766" t="s">
        <v>939</v>
      </c>
      <c r="FUL54" s="766"/>
      <c r="FUM54" s="766"/>
      <c r="FUN54" s="766"/>
      <c r="FUO54" s="766"/>
      <c r="FUP54" s="766"/>
      <c r="FUQ54" s="766"/>
      <c r="FUR54" s="766"/>
      <c r="FUS54" s="766" t="s">
        <v>939</v>
      </c>
      <c r="FUT54" s="766"/>
      <c r="FUU54" s="766"/>
      <c r="FUV54" s="766"/>
      <c r="FUW54" s="766"/>
      <c r="FUX54" s="766"/>
      <c r="FUY54" s="766"/>
      <c r="FUZ54" s="766"/>
      <c r="FVA54" s="766" t="s">
        <v>939</v>
      </c>
      <c r="FVB54" s="766"/>
      <c r="FVC54" s="766"/>
      <c r="FVD54" s="766"/>
      <c r="FVE54" s="766"/>
      <c r="FVF54" s="766"/>
      <c r="FVG54" s="766"/>
      <c r="FVH54" s="766"/>
      <c r="FVI54" s="766" t="s">
        <v>939</v>
      </c>
      <c r="FVJ54" s="766"/>
      <c r="FVK54" s="766"/>
      <c r="FVL54" s="766"/>
      <c r="FVM54" s="766"/>
      <c r="FVN54" s="766"/>
      <c r="FVO54" s="766"/>
      <c r="FVP54" s="766"/>
      <c r="FVQ54" s="766" t="s">
        <v>939</v>
      </c>
      <c r="FVR54" s="766"/>
      <c r="FVS54" s="766"/>
      <c r="FVT54" s="766"/>
      <c r="FVU54" s="766"/>
      <c r="FVV54" s="766"/>
      <c r="FVW54" s="766"/>
      <c r="FVX54" s="766"/>
      <c r="FVY54" s="766" t="s">
        <v>939</v>
      </c>
      <c r="FVZ54" s="766"/>
      <c r="FWA54" s="766"/>
      <c r="FWB54" s="766"/>
      <c r="FWC54" s="766"/>
      <c r="FWD54" s="766"/>
      <c r="FWE54" s="766"/>
      <c r="FWF54" s="766"/>
      <c r="FWG54" s="766" t="s">
        <v>939</v>
      </c>
      <c r="FWH54" s="766"/>
      <c r="FWI54" s="766"/>
      <c r="FWJ54" s="766"/>
      <c r="FWK54" s="766"/>
      <c r="FWL54" s="766"/>
      <c r="FWM54" s="766"/>
      <c r="FWN54" s="766"/>
      <c r="FWO54" s="766" t="s">
        <v>939</v>
      </c>
      <c r="FWP54" s="766"/>
      <c r="FWQ54" s="766"/>
      <c r="FWR54" s="766"/>
      <c r="FWS54" s="766"/>
      <c r="FWT54" s="766"/>
      <c r="FWU54" s="766"/>
      <c r="FWV54" s="766"/>
      <c r="FWW54" s="766" t="s">
        <v>939</v>
      </c>
      <c r="FWX54" s="766"/>
      <c r="FWY54" s="766"/>
      <c r="FWZ54" s="766"/>
      <c r="FXA54" s="766"/>
      <c r="FXB54" s="766"/>
      <c r="FXC54" s="766"/>
      <c r="FXD54" s="766"/>
      <c r="FXE54" s="766" t="s">
        <v>939</v>
      </c>
      <c r="FXF54" s="766"/>
      <c r="FXG54" s="766"/>
      <c r="FXH54" s="766"/>
      <c r="FXI54" s="766"/>
      <c r="FXJ54" s="766"/>
      <c r="FXK54" s="766"/>
      <c r="FXL54" s="766"/>
      <c r="FXM54" s="766" t="s">
        <v>939</v>
      </c>
      <c r="FXN54" s="766"/>
      <c r="FXO54" s="766"/>
      <c r="FXP54" s="766"/>
      <c r="FXQ54" s="766"/>
      <c r="FXR54" s="766"/>
      <c r="FXS54" s="766"/>
      <c r="FXT54" s="766"/>
      <c r="FXU54" s="766" t="s">
        <v>939</v>
      </c>
      <c r="FXV54" s="766"/>
      <c r="FXW54" s="766"/>
      <c r="FXX54" s="766"/>
      <c r="FXY54" s="766"/>
      <c r="FXZ54" s="766"/>
      <c r="FYA54" s="766"/>
      <c r="FYB54" s="766"/>
      <c r="FYC54" s="766" t="s">
        <v>939</v>
      </c>
      <c r="FYD54" s="766"/>
      <c r="FYE54" s="766"/>
      <c r="FYF54" s="766"/>
      <c r="FYG54" s="766"/>
      <c r="FYH54" s="766"/>
      <c r="FYI54" s="766"/>
      <c r="FYJ54" s="766"/>
      <c r="FYK54" s="766" t="s">
        <v>939</v>
      </c>
      <c r="FYL54" s="766"/>
      <c r="FYM54" s="766"/>
      <c r="FYN54" s="766"/>
      <c r="FYO54" s="766"/>
      <c r="FYP54" s="766"/>
      <c r="FYQ54" s="766"/>
      <c r="FYR54" s="766"/>
      <c r="FYS54" s="766" t="s">
        <v>939</v>
      </c>
      <c r="FYT54" s="766"/>
      <c r="FYU54" s="766"/>
      <c r="FYV54" s="766"/>
      <c r="FYW54" s="766"/>
      <c r="FYX54" s="766"/>
      <c r="FYY54" s="766"/>
      <c r="FYZ54" s="766"/>
      <c r="FZA54" s="766" t="s">
        <v>939</v>
      </c>
      <c r="FZB54" s="766"/>
      <c r="FZC54" s="766"/>
      <c r="FZD54" s="766"/>
      <c r="FZE54" s="766"/>
      <c r="FZF54" s="766"/>
      <c r="FZG54" s="766"/>
      <c r="FZH54" s="766"/>
      <c r="FZI54" s="766" t="s">
        <v>939</v>
      </c>
      <c r="FZJ54" s="766"/>
      <c r="FZK54" s="766"/>
      <c r="FZL54" s="766"/>
      <c r="FZM54" s="766"/>
      <c r="FZN54" s="766"/>
      <c r="FZO54" s="766"/>
      <c r="FZP54" s="766"/>
      <c r="FZQ54" s="766" t="s">
        <v>939</v>
      </c>
      <c r="FZR54" s="766"/>
      <c r="FZS54" s="766"/>
      <c r="FZT54" s="766"/>
      <c r="FZU54" s="766"/>
      <c r="FZV54" s="766"/>
      <c r="FZW54" s="766"/>
      <c r="FZX54" s="766"/>
      <c r="FZY54" s="766" t="s">
        <v>939</v>
      </c>
      <c r="FZZ54" s="766"/>
      <c r="GAA54" s="766"/>
      <c r="GAB54" s="766"/>
      <c r="GAC54" s="766"/>
      <c r="GAD54" s="766"/>
      <c r="GAE54" s="766"/>
      <c r="GAF54" s="766"/>
      <c r="GAG54" s="766" t="s">
        <v>939</v>
      </c>
      <c r="GAH54" s="766"/>
      <c r="GAI54" s="766"/>
      <c r="GAJ54" s="766"/>
      <c r="GAK54" s="766"/>
      <c r="GAL54" s="766"/>
      <c r="GAM54" s="766"/>
      <c r="GAN54" s="766"/>
      <c r="GAO54" s="766" t="s">
        <v>939</v>
      </c>
      <c r="GAP54" s="766"/>
      <c r="GAQ54" s="766"/>
      <c r="GAR54" s="766"/>
      <c r="GAS54" s="766"/>
      <c r="GAT54" s="766"/>
      <c r="GAU54" s="766"/>
      <c r="GAV54" s="766"/>
      <c r="GAW54" s="766" t="s">
        <v>939</v>
      </c>
      <c r="GAX54" s="766"/>
      <c r="GAY54" s="766"/>
      <c r="GAZ54" s="766"/>
      <c r="GBA54" s="766"/>
      <c r="GBB54" s="766"/>
      <c r="GBC54" s="766"/>
      <c r="GBD54" s="766"/>
      <c r="GBE54" s="766" t="s">
        <v>939</v>
      </c>
      <c r="GBF54" s="766"/>
      <c r="GBG54" s="766"/>
      <c r="GBH54" s="766"/>
      <c r="GBI54" s="766"/>
      <c r="GBJ54" s="766"/>
      <c r="GBK54" s="766"/>
      <c r="GBL54" s="766"/>
      <c r="GBM54" s="766" t="s">
        <v>939</v>
      </c>
      <c r="GBN54" s="766"/>
      <c r="GBO54" s="766"/>
      <c r="GBP54" s="766"/>
      <c r="GBQ54" s="766"/>
      <c r="GBR54" s="766"/>
      <c r="GBS54" s="766"/>
      <c r="GBT54" s="766"/>
      <c r="GBU54" s="766" t="s">
        <v>939</v>
      </c>
      <c r="GBV54" s="766"/>
      <c r="GBW54" s="766"/>
      <c r="GBX54" s="766"/>
      <c r="GBY54" s="766"/>
      <c r="GBZ54" s="766"/>
      <c r="GCA54" s="766"/>
      <c r="GCB54" s="766"/>
      <c r="GCC54" s="766" t="s">
        <v>939</v>
      </c>
      <c r="GCD54" s="766"/>
      <c r="GCE54" s="766"/>
      <c r="GCF54" s="766"/>
      <c r="GCG54" s="766"/>
      <c r="GCH54" s="766"/>
      <c r="GCI54" s="766"/>
      <c r="GCJ54" s="766"/>
      <c r="GCK54" s="766" t="s">
        <v>939</v>
      </c>
      <c r="GCL54" s="766"/>
      <c r="GCM54" s="766"/>
      <c r="GCN54" s="766"/>
      <c r="GCO54" s="766"/>
      <c r="GCP54" s="766"/>
      <c r="GCQ54" s="766"/>
      <c r="GCR54" s="766"/>
      <c r="GCS54" s="766" t="s">
        <v>939</v>
      </c>
      <c r="GCT54" s="766"/>
      <c r="GCU54" s="766"/>
      <c r="GCV54" s="766"/>
      <c r="GCW54" s="766"/>
      <c r="GCX54" s="766"/>
      <c r="GCY54" s="766"/>
      <c r="GCZ54" s="766"/>
      <c r="GDA54" s="766" t="s">
        <v>939</v>
      </c>
      <c r="GDB54" s="766"/>
      <c r="GDC54" s="766"/>
      <c r="GDD54" s="766"/>
      <c r="GDE54" s="766"/>
      <c r="GDF54" s="766"/>
      <c r="GDG54" s="766"/>
      <c r="GDH54" s="766"/>
      <c r="GDI54" s="766" t="s">
        <v>939</v>
      </c>
      <c r="GDJ54" s="766"/>
      <c r="GDK54" s="766"/>
      <c r="GDL54" s="766"/>
      <c r="GDM54" s="766"/>
      <c r="GDN54" s="766"/>
      <c r="GDO54" s="766"/>
      <c r="GDP54" s="766"/>
      <c r="GDQ54" s="766" t="s">
        <v>939</v>
      </c>
      <c r="GDR54" s="766"/>
      <c r="GDS54" s="766"/>
      <c r="GDT54" s="766"/>
      <c r="GDU54" s="766"/>
      <c r="GDV54" s="766"/>
      <c r="GDW54" s="766"/>
      <c r="GDX54" s="766"/>
      <c r="GDY54" s="766" t="s">
        <v>939</v>
      </c>
      <c r="GDZ54" s="766"/>
      <c r="GEA54" s="766"/>
      <c r="GEB54" s="766"/>
      <c r="GEC54" s="766"/>
      <c r="GED54" s="766"/>
      <c r="GEE54" s="766"/>
      <c r="GEF54" s="766"/>
      <c r="GEG54" s="766" t="s">
        <v>939</v>
      </c>
      <c r="GEH54" s="766"/>
      <c r="GEI54" s="766"/>
      <c r="GEJ54" s="766"/>
      <c r="GEK54" s="766"/>
      <c r="GEL54" s="766"/>
      <c r="GEM54" s="766"/>
      <c r="GEN54" s="766"/>
      <c r="GEO54" s="766" t="s">
        <v>939</v>
      </c>
      <c r="GEP54" s="766"/>
      <c r="GEQ54" s="766"/>
      <c r="GER54" s="766"/>
      <c r="GES54" s="766"/>
      <c r="GET54" s="766"/>
      <c r="GEU54" s="766"/>
      <c r="GEV54" s="766"/>
      <c r="GEW54" s="766" t="s">
        <v>939</v>
      </c>
      <c r="GEX54" s="766"/>
      <c r="GEY54" s="766"/>
      <c r="GEZ54" s="766"/>
      <c r="GFA54" s="766"/>
      <c r="GFB54" s="766"/>
      <c r="GFC54" s="766"/>
      <c r="GFD54" s="766"/>
      <c r="GFE54" s="766" t="s">
        <v>939</v>
      </c>
      <c r="GFF54" s="766"/>
      <c r="GFG54" s="766"/>
      <c r="GFH54" s="766"/>
      <c r="GFI54" s="766"/>
      <c r="GFJ54" s="766"/>
      <c r="GFK54" s="766"/>
      <c r="GFL54" s="766"/>
      <c r="GFM54" s="766" t="s">
        <v>939</v>
      </c>
      <c r="GFN54" s="766"/>
      <c r="GFO54" s="766"/>
      <c r="GFP54" s="766"/>
      <c r="GFQ54" s="766"/>
      <c r="GFR54" s="766"/>
      <c r="GFS54" s="766"/>
      <c r="GFT54" s="766"/>
      <c r="GFU54" s="766" t="s">
        <v>939</v>
      </c>
      <c r="GFV54" s="766"/>
      <c r="GFW54" s="766"/>
      <c r="GFX54" s="766"/>
      <c r="GFY54" s="766"/>
      <c r="GFZ54" s="766"/>
      <c r="GGA54" s="766"/>
      <c r="GGB54" s="766"/>
      <c r="GGC54" s="766" t="s">
        <v>939</v>
      </c>
      <c r="GGD54" s="766"/>
      <c r="GGE54" s="766"/>
      <c r="GGF54" s="766"/>
      <c r="GGG54" s="766"/>
      <c r="GGH54" s="766"/>
      <c r="GGI54" s="766"/>
      <c r="GGJ54" s="766"/>
      <c r="GGK54" s="766" t="s">
        <v>939</v>
      </c>
      <c r="GGL54" s="766"/>
      <c r="GGM54" s="766"/>
      <c r="GGN54" s="766"/>
      <c r="GGO54" s="766"/>
      <c r="GGP54" s="766"/>
      <c r="GGQ54" s="766"/>
      <c r="GGR54" s="766"/>
      <c r="GGS54" s="766" t="s">
        <v>939</v>
      </c>
      <c r="GGT54" s="766"/>
      <c r="GGU54" s="766"/>
      <c r="GGV54" s="766"/>
      <c r="GGW54" s="766"/>
      <c r="GGX54" s="766"/>
      <c r="GGY54" s="766"/>
      <c r="GGZ54" s="766"/>
      <c r="GHA54" s="766" t="s">
        <v>939</v>
      </c>
      <c r="GHB54" s="766"/>
      <c r="GHC54" s="766"/>
      <c r="GHD54" s="766"/>
      <c r="GHE54" s="766"/>
      <c r="GHF54" s="766"/>
      <c r="GHG54" s="766"/>
      <c r="GHH54" s="766"/>
      <c r="GHI54" s="766" t="s">
        <v>939</v>
      </c>
      <c r="GHJ54" s="766"/>
      <c r="GHK54" s="766"/>
      <c r="GHL54" s="766"/>
      <c r="GHM54" s="766"/>
      <c r="GHN54" s="766"/>
      <c r="GHO54" s="766"/>
      <c r="GHP54" s="766"/>
      <c r="GHQ54" s="766" t="s">
        <v>939</v>
      </c>
      <c r="GHR54" s="766"/>
      <c r="GHS54" s="766"/>
      <c r="GHT54" s="766"/>
      <c r="GHU54" s="766"/>
      <c r="GHV54" s="766"/>
      <c r="GHW54" s="766"/>
      <c r="GHX54" s="766"/>
      <c r="GHY54" s="766" t="s">
        <v>939</v>
      </c>
      <c r="GHZ54" s="766"/>
      <c r="GIA54" s="766"/>
      <c r="GIB54" s="766"/>
      <c r="GIC54" s="766"/>
      <c r="GID54" s="766"/>
      <c r="GIE54" s="766"/>
      <c r="GIF54" s="766"/>
      <c r="GIG54" s="766" t="s">
        <v>939</v>
      </c>
      <c r="GIH54" s="766"/>
      <c r="GII54" s="766"/>
      <c r="GIJ54" s="766"/>
      <c r="GIK54" s="766"/>
      <c r="GIL54" s="766"/>
      <c r="GIM54" s="766"/>
      <c r="GIN54" s="766"/>
      <c r="GIO54" s="766" t="s">
        <v>939</v>
      </c>
      <c r="GIP54" s="766"/>
      <c r="GIQ54" s="766"/>
      <c r="GIR54" s="766"/>
      <c r="GIS54" s="766"/>
      <c r="GIT54" s="766"/>
      <c r="GIU54" s="766"/>
      <c r="GIV54" s="766"/>
      <c r="GIW54" s="766" t="s">
        <v>939</v>
      </c>
      <c r="GIX54" s="766"/>
      <c r="GIY54" s="766"/>
      <c r="GIZ54" s="766"/>
      <c r="GJA54" s="766"/>
      <c r="GJB54" s="766"/>
      <c r="GJC54" s="766"/>
      <c r="GJD54" s="766"/>
      <c r="GJE54" s="766" t="s">
        <v>939</v>
      </c>
      <c r="GJF54" s="766"/>
      <c r="GJG54" s="766"/>
      <c r="GJH54" s="766"/>
      <c r="GJI54" s="766"/>
      <c r="GJJ54" s="766"/>
      <c r="GJK54" s="766"/>
      <c r="GJL54" s="766"/>
      <c r="GJM54" s="766" t="s">
        <v>939</v>
      </c>
      <c r="GJN54" s="766"/>
      <c r="GJO54" s="766"/>
      <c r="GJP54" s="766"/>
      <c r="GJQ54" s="766"/>
      <c r="GJR54" s="766"/>
      <c r="GJS54" s="766"/>
      <c r="GJT54" s="766"/>
      <c r="GJU54" s="766" t="s">
        <v>939</v>
      </c>
      <c r="GJV54" s="766"/>
      <c r="GJW54" s="766"/>
      <c r="GJX54" s="766"/>
      <c r="GJY54" s="766"/>
      <c r="GJZ54" s="766"/>
      <c r="GKA54" s="766"/>
      <c r="GKB54" s="766"/>
      <c r="GKC54" s="766" t="s">
        <v>939</v>
      </c>
      <c r="GKD54" s="766"/>
      <c r="GKE54" s="766"/>
      <c r="GKF54" s="766"/>
      <c r="GKG54" s="766"/>
      <c r="GKH54" s="766"/>
      <c r="GKI54" s="766"/>
      <c r="GKJ54" s="766"/>
      <c r="GKK54" s="766" t="s">
        <v>939</v>
      </c>
      <c r="GKL54" s="766"/>
      <c r="GKM54" s="766"/>
      <c r="GKN54" s="766"/>
      <c r="GKO54" s="766"/>
      <c r="GKP54" s="766"/>
      <c r="GKQ54" s="766"/>
      <c r="GKR54" s="766"/>
      <c r="GKS54" s="766" t="s">
        <v>939</v>
      </c>
      <c r="GKT54" s="766"/>
      <c r="GKU54" s="766"/>
      <c r="GKV54" s="766"/>
      <c r="GKW54" s="766"/>
      <c r="GKX54" s="766"/>
      <c r="GKY54" s="766"/>
      <c r="GKZ54" s="766"/>
      <c r="GLA54" s="766" t="s">
        <v>939</v>
      </c>
      <c r="GLB54" s="766"/>
      <c r="GLC54" s="766"/>
      <c r="GLD54" s="766"/>
      <c r="GLE54" s="766"/>
      <c r="GLF54" s="766"/>
      <c r="GLG54" s="766"/>
      <c r="GLH54" s="766"/>
      <c r="GLI54" s="766" t="s">
        <v>939</v>
      </c>
      <c r="GLJ54" s="766"/>
      <c r="GLK54" s="766"/>
      <c r="GLL54" s="766"/>
      <c r="GLM54" s="766"/>
      <c r="GLN54" s="766"/>
      <c r="GLO54" s="766"/>
      <c r="GLP54" s="766"/>
      <c r="GLQ54" s="766" t="s">
        <v>939</v>
      </c>
      <c r="GLR54" s="766"/>
      <c r="GLS54" s="766"/>
      <c r="GLT54" s="766"/>
      <c r="GLU54" s="766"/>
      <c r="GLV54" s="766"/>
      <c r="GLW54" s="766"/>
      <c r="GLX54" s="766"/>
      <c r="GLY54" s="766" t="s">
        <v>939</v>
      </c>
      <c r="GLZ54" s="766"/>
      <c r="GMA54" s="766"/>
      <c r="GMB54" s="766"/>
      <c r="GMC54" s="766"/>
      <c r="GMD54" s="766"/>
      <c r="GME54" s="766"/>
      <c r="GMF54" s="766"/>
      <c r="GMG54" s="766" t="s">
        <v>939</v>
      </c>
      <c r="GMH54" s="766"/>
      <c r="GMI54" s="766"/>
      <c r="GMJ54" s="766"/>
      <c r="GMK54" s="766"/>
      <c r="GML54" s="766"/>
      <c r="GMM54" s="766"/>
      <c r="GMN54" s="766"/>
      <c r="GMO54" s="766" t="s">
        <v>939</v>
      </c>
      <c r="GMP54" s="766"/>
      <c r="GMQ54" s="766"/>
      <c r="GMR54" s="766"/>
      <c r="GMS54" s="766"/>
      <c r="GMT54" s="766"/>
      <c r="GMU54" s="766"/>
      <c r="GMV54" s="766"/>
      <c r="GMW54" s="766" t="s">
        <v>939</v>
      </c>
      <c r="GMX54" s="766"/>
      <c r="GMY54" s="766"/>
      <c r="GMZ54" s="766"/>
      <c r="GNA54" s="766"/>
      <c r="GNB54" s="766"/>
      <c r="GNC54" s="766"/>
      <c r="GND54" s="766"/>
      <c r="GNE54" s="766" t="s">
        <v>939</v>
      </c>
      <c r="GNF54" s="766"/>
      <c r="GNG54" s="766"/>
      <c r="GNH54" s="766"/>
      <c r="GNI54" s="766"/>
      <c r="GNJ54" s="766"/>
      <c r="GNK54" s="766"/>
      <c r="GNL54" s="766"/>
      <c r="GNM54" s="766" t="s">
        <v>939</v>
      </c>
      <c r="GNN54" s="766"/>
      <c r="GNO54" s="766"/>
      <c r="GNP54" s="766"/>
      <c r="GNQ54" s="766"/>
      <c r="GNR54" s="766"/>
      <c r="GNS54" s="766"/>
      <c r="GNT54" s="766"/>
      <c r="GNU54" s="766" t="s">
        <v>939</v>
      </c>
      <c r="GNV54" s="766"/>
      <c r="GNW54" s="766"/>
      <c r="GNX54" s="766"/>
      <c r="GNY54" s="766"/>
      <c r="GNZ54" s="766"/>
      <c r="GOA54" s="766"/>
      <c r="GOB54" s="766"/>
      <c r="GOC54" s="766" t="s">
        <v>939</v>
      </c>
      <c r="GOD54" s="766"/>
      <c r="GOE54" s="766"/>
      <c r="GOF54" s="766"/>
      <c r="GOG54" s="766"/>
      <c r="GOH54" s="766"/>
      <c r="GOI54" s="766"/>
      <c r="GOJ54" s="766"/>
      <c r="GOK54" s="766" t="s">
        <v>939</v>
      </c>
      <c r="GOL54" s="766"/>
      <c r="GOM54" s="766"/>
      <c r="GON54" s="766"/>
      <c r="GOO54" s="766"/>
      <c r="GOP54" s="766"/>
      <c r="GOQ54" s="766"/>
      <c r="GOR54" s="766"/>
      <c r="GOS54" s="766" t="s">
        <v>939</v>
      </c>
      <c r="GOT54" s="766"/>
      <c r="GOU54" s="766"/>
      <c r="GOV54" s="766"/>
      <c r="GOW54" s="766"/>
      <c r="GOX54" s="766"/>
      <c r="GOY54" s="766"/>
      <c r="GOZ54" s="766"/>
      <c r="GPA54" s="766" t="s">
        <v>939</v>
      </c>
      <c r="GPB54" s="766"/>
      <c r="GPC54" s="766"/>
      <c r="GPD54" s="766"/>
      <c r="GPE54" s="766"/>
      <c r="GPF54" s="766"/>
      <c r="GPG54" s="766"/>
      <c r="GPH54" s="766"/>
      <c r="GPI54" s="766" t="s">
        <v>939</v>
      </c>
      <c r="GPJ54" s="766"/>
      <c r="GPK54" s="766"/>
      <c r="GPL54" s="766"/>
      <c r="GPM54" s="766"/>
      <c r="GPN54" s="766"/>
      <c r="GPO54" s="766"/>
      <c r="GPP54" s="766"/>
      <c r="GPQ54" s="766" t="s">
        <v>939</v>
      </c>
      <c r="GPR54" s="766"/>
      <c r="GPS54" s="766"/>
      <c r="GPT54" s="766"/>
      <c r="GPU54" s="766"/>
      <c r="GPV54" s="766"/>
      <c r="GPW54" s="766"/>
      <c r="GPX54" s="766"/>
      <c r="GPY54" s="766" t="s">
        <v>939</v>
      </c>
      <c r="GPZ54" s="766"/>
      <c r="GQA54" s="766"/>
      <c r="GQB54" s="766"/>
      <c r="GQC54" s="766"/>
      <c r="GQD54" s="766"/>
      <c r="GQE54" s="766"/>
      <c r="GQF54" s="766"/>
      <c r="GQG54" s="766" t="s">
        <v>939</v>
      </c>
      <c r="GQH54" s="766"/>
      <c r="GQI54" s="766"/>
      <c r="GQJ54" s="766"/>
      <c r="GQK54" s="766"/>
      <c r="GQL54" s="766"/>
      <c r="GQM54" s="766"/>
      <c r="GQN54" s="766"/>
      <c r="GQO54" s="766" t="s">
        <v>939</v>
      </c>
      <c r="GQP54" s="766"/>
      <c r="GQQ54" s="766"/>
      <c r="GQR54" s="766"/>
      <c r="GQS54" s="766"/>
      <c r="GQT54" s="766"/>
      <c r="GQU54" s="766"/>
      <c r="GQV54" s="766"/>
      <c r="GQW54" s="766" t="s">
        <v>939</v>
      </c>
      <c r="GQX54" s="766"/>
      <c r="GQY54" s="766"/>
      <c r="GQZ54" s="766"/>
      <c r="GRA54" s="766"/>
      <c r="GRB54" s="766"/>
      <c r="GRC54" s="766"/>
      <c r="GRD54" s="766"/>
      <c r="GRE54" s="766" t="s">
        <v>939</v>
      </c>
      <c r="GRF54" s="766"/>
      <c r="GRG54" s="766"/>
      <c r="GRH54" s="766"/>
      <c r="GRI54" s="766"/>
      <c r="GRJ54" s="766"/>
      <c r="GRK54" s="766"/>
      <c r="GRL54" s="766"/>
      <c r="GRM54" s="766" t="s">
        <v>939</v>
      </c>
      <c r="GRN54" s="766"/>
      <c r="GRO54" s="766"/>
      <c r="GRP54" s="766"/>
      <c r="GRQ54" s="766"/>
      <c r="GRR54" s="766"/>
      <c r="GRS54" s="766"/>
      <c r="GRT54" s="766"/>
      <c r="GRU54" s="766" t="s">
        <v>939</v>
      </c>
      <c r="GRV54" s="766"/>
      <c r="GRW54" s="766"/>
      <c r="GRX54" s="766"/>
      <c r="GRY54" s="766"/>
      <c r="GRZ54" s="766"/>
      <c r="GSA54" s="766"/>
      <c r="GSB54" s="766"/>
      <c r="GSC54" s="766" t="s">
        <v>939</v>
      </c>
      <c r="GSD54" s="766"/>
      <c r="GSE54" s="766"/>
      <c r="GSF54" s="766"/>
      <c r="GSG54" s="766"/>
      <c r="GSH54" s="766"/>
      <c r="GSI54" s="766"/>
      <c r="GSJ54" s="766"/>
      <c r="GSK54" s="766" t="s">
        <v>939</v>
      </c>
      <c r="GSL54" s="766"/>
      <c r="GSM54" s="766"/>
      <c r="GSN54" s="766"/>
      <c r="GSO54" s="766"/>
      <c r="GSP54" s="766"/>
      <c r="GSQ54" s="766"/>
      <c r="GSR54" s="766"/>
      <c r="GSS54" s="766" t="s">
        <v>939</v>
      </c>
      <c r="GST54" s="766"/>
      <c r="GSU54" s="766"/>
      <c r="GSV54" s="766"/>
      <c r="GSW54" s="766"/>
      <c r="GSX54" s="766"/>
      <c r="GSY54" s="766"/>
      <c r="GSZ54" s="766"/>
      <c r="GTA54" s="766" t="s">
        <v>939</v>
      </c>
      <c r="GTB54" s="766"/>
      <c r="GTC54" s="766"/>
      <c r="GTD54" s="766"/>
      <c r="GTE54" s="766"/>
      <c r="GTF54" s="766"/>
      <c r="GTG54" s="766"/>
      <c r="GTH54" s="766"/>
      <c r="GTI54" s="766" t="s">
        <v>939</v>
      </c>
      <c r="GTJ54" s="766"/>
      <c r="GTK54" s="766"/>
      <c r="GTL54" s="766"/>
      <c r="GTM54" s="766"/>
      <c r="GTN54" s="766"/>
      <c r="GTO54" s="766"/>
      <c r="GTP54" s="766"/>
      <c r="GTQ54" s="766" t="s">
        <v>939</v>
      </c>
      <c r="GTR54" s="766"/>
      <c r="GTS54" s="766"/>
      <c r="GTT54" s="766"/>
      <c r="GTU54" s="766"/>
      <c r="GTV54" s="766"/>
      <c r="GTW54" s="766"/>
      <c r="GTX54" s="766"/>
      <c r="GTY54" s="766" t="s">
        <v>939</v>
      </c>
      <c r="GTZ54" s="766"/>
      <c r="GUA54" s="766"/>
      <c r="GUB54" s="766"/>
      <c r="GUC54" s="766"/>
      <c r="GUD54" s="766"/>
      <c r="GUE54" s="766"/>
      <c r="GUF54" s="766"/>
      <c r="GUG54" s="766" t="s">
        <v>939</v>
      </c>
      <c r="GUH54" s="766"/>
      <c r="GUI54" s="766"/>
      <c r="GUJ54" s="766"/>
      <c r="GUK54" s="766"/>
      <c r="GUL54" s="766"/>
      <c r="GUM54" s="766"/>
      <c r="GUN54" s="766"/>
      <c r="GUO54" s="766" t="s">
        <v>939</v>
      </c>
      <c r="GUP54" s="766"/>
      <c r="GUQ54" s="766"/>
      <c r="GUR54" s="766"/>
      <c r="GUS54" s="766"/>
      <c r="GUT54" s="766"/>
      <c r="GUU54" s="766"/>
      <c r="GUV54" s="766"/>
      <c r="GUW54" s="766" t="s">
        <v>939</v>
      </c>
      <c r="GUX54" s="766"/>
      <c r="GUY54" s="766"/>
      <c r="GUZ54" s="766"/>
      <c r="GVA54" s="766"/>
      <c r="GVB54" s="766"/>
      <c r="GVC54" s="766"/>
      <c r="GVD54" s="766"/>
      <c r="GVE54" s="766" t="s">
        <v>939</v>
      </c>
      <c r="GVF54" s="766"/>
      <c r="GVG54" s="766"/>
      <c r="GVH54" s="766"/>
      <c r="GVI54" s="766"/>
      <c r="GVJ54" s="766"/>
      <c r="GVK54" s="766"/>
      <c r="GVL54" s="766"/>
      <c r="GVM54" s="766" t="s">
        <v>939</v>
      </c>
      <c r="GVN54" s="766"/>
      <c r="GVO54" s="766"/>
      <c r="GVP54" s="766"/>
      <c r="GVQ54" s="766"/>
      <c r="GVR54" s="766"/>
      <c r="GVS54" s="766"/>
      <c r="GVT54" s="766"/>
      <c r="GVU54" s="766" t="s">
        <v>939</v>
      </c>
      <c r="GVV54" s="766"/>
      <c r="GVW54" s="766"/>
      <c r="GVX54" s="766"/>
      <c r="GVY54" s="766"/>
      <c r="GVZ54" s="766"/>
      <c r="GWA54" s="766"/>
      <c r="GWB54" s="766"/>
      <c r="GWC54" s="766" t="s">
        <v>939</v>
      </c>
      <c r="GWD54" s="766"/>
      <c r="GWE54" s="766"/>
      <c r="GWF54" s="766"/>
      <c r="GWG54" s="766"/>
      <c r="GWH54" s="766"/>
      <c r="GWI54" s="766"/>
      <c r="GWJ54" s="766"/>
      <c r="GWK54" s="766" t="s">
        <v>939</v>
      </c>
      <c r="GWL54" s="766"/>
      <c r="GWM54" s="766"/>
      <c r="GWN54" s="766"/>
      <c r="GWO54" s="766"/>
      <c r="GWP54" s="766"/>
      <c r="GWQ54" s="766"/>
      <c r="GWR54" s="766"/>
      <c r="GWS54" s="766" t="s">
        <v>939</v>
      </c>
      <c r="GWT54" s="766"/>
      <c r="GWU54" s="766"/>
      <c r="GWV54" s="766"/>
      <c r="GWW54" s="766"/>
      <c r="GWX54" s="766"/>
      <c r="GWY54" s="766"/>
      <c r="GWZ54" s="766"/>
      <c r="GXA54" s="766" t="s">
        <v>939</v>
      </c>
      <c r="GXB54" s="766"/>
      <c r="GXC54" s="766"/>
      <c r="GXD54" s="766"/>
      <c r="GXE54" s="766"/>
      <c r="GXF54" s="766"/>
      <c r="GXG54" s="766"/>
      <c r="GXH54" s="766"/>
      <c r="GXI54" s="766" t="s">
        <v>939</v>
      </c>
      <c r="GXJ54" s="766"/>
      <c r="GXK54" s="766"/>
      <c r="GXL54" s="766"/>
      <c r="GXM54" s="766"/>
      <c r="GXN54" s="766"/>
      <c r="GXO54" s="766"/>
      <c r="GXP54" s="766"/>
      <c r="GXQ54" s="766" t="s">
        <v>939</v>
      </c>
      <c r="GXR54" s="766"/>
      <c r="GXS54" s="766"/>
      <c r="GXT54" s="766"/>
      <c r="GXU54" s="766"/>
      <c r="GXV54" s="766"/>
      <c r="GXW54" s="766"/>
      <c r="GXX54" s="766"/>
      <c r="GXY54" s="766" t="s">
        <v>939</v>
      </c>
      <c r="GXZ54" s="766"/>
      <c r="GYA54" s="766"/>
      <c r="GYB54" s="766"/>
      <c r="GYC54" s="766"/>
      <c r="GYD54" s="766"/>
      <c r="GYE54" s="766"/>
      <c r="GYF54" s="766"/>
      <c r="GYG54" s="766" t="s">
        <v>939</v>
      </c>
      <c r="GYH54" s="766"/>
      <c r="GYI54" s="766"/>
      <c r="GYJ54" s="766"/>
      <c r="GYK54" s="766"/>
      <c r="GYL54" s="766"/>
      <c r="GYM54" s="766"/>
      <c r="GYN54" s="766"/>
      <c r="GYO54" s="766" t="s">
        <v>939</v>
      </c>
      <c r="GYP54" s="766"/>
      <c r="GYQ54" s="766"/>
      <c r="GYR54" s="766"/>
      <c r="GYS54" s="766"/>
      <c r="GYT54" s="766"/>
      <c r="GYU54" s="766"/>
      <c r="GYV54" s="766"/>
      <c r="GYW54" s="766" t="s">
        <v>939</v>
      </c>
      <c r="GYX54" s="766"/>
      <c r="GYY54" s="766"/>
      <c r="GYZ54" s="766"/>
      <c r="GZA54" s="766"/>
      <c r="GZB54" s="766"/>
      <c r="GZC54" s="766"/>
      <c r="GZD54" s="766"/>
      <c r="GZE54" s="766" t="s">
        <v>939</v>
      </c>
      <c r="GZF54" s="766"/>
      <c r="GZG54" s="766"/>
      <c r="GZH54" s="766"/>
      <c r="GZI54" s="766"/>
      <c r="GZJ54" s="766"/>
      <c r="GZK54" s="766"/>
      <c r="GZL54" s="766"/>
      <c r="GZM54" s="766" t="s">
        <v>939</v>
      </c>
      <c r="GZN54" s="766"/>
      <c r="GZO54" s="766"/>
      <c r="GZP54" s="766"/>
      <c r="GZQ54" s="766"/>
      <c r="GZR54" s="766"/>
      <c r="GZS54" s="766"/>
      <c r="GZT54" s="766"/>
      <c r="GZU54" s="766" t="s">
        <v>939</v>
      </c>
      <c r="GZV54" s="766"/>
      <c r="GZW54" s="766"/>
      <c r="GZX54" s="766"/>
      <c r="GZY54" s="766"/>
      <c r="GZZ54" s="766"/>
      <c r="HAA54" s="766"/>
      <c r="HAB54" s="766"/>
      <c r="HAC54" s="766" t="s">
        <v>939</v>
      </c>
      <c r="HAD54" s="766"/>
      <c r="HAE54" s="766"/>
      <c r="HAF54" s="766"/>
      <c r="HAG54" s="766"/>
      <c r="HAH54" s="766"/>
      <c r="HAI54" s="766"/>
      <c r="HAJ54" s="766"/>
      <c r="HAK54" s="766" t="s">
        <v>939</v>
      </c>
      <c r="HAL54" s="766"/>
      <c r="HAM54" s="766"/>
      <c r="HAN54" s="766"/>
      <c r="HAO54" s="766"/>
      <c r="HAP54" s="766"/>
      <c r="HAQ54" s="766"/>
      <c r="HAR54" s="766"/>
      <c r="HAS54" s="766" t="s">
        <v>939</v>
      </c>
      <c r="HAT54" s="766"/>
      <c r="HAU54" s="766"/>
      <c r="HAV54" s="766"/>
      <c r="HAW54" s="766"/>
      <c r="HAX54" s="766"/>
      <c r="HAY54" s="766"/>
      <c r="HAZ54" s="766"/>
      <c r="HBA54" s="766" t="s">
        <v>939</v>
      </c>
      <c r="HBB54" s="766"/>
      <c r="HBC54" s="766"/>
      <c r="HBD54" s="766"/>
      <c r="HBE54" s="766"/>
      <c r="HBF54" s="766"/>
      <c r="HBG54" s="766"/>
      <c r="HBH54" s="766"/>
      <c r="HBI54" s="766" t="s">
        <v>939</v>
      </c>
      <c r="HBJ54" s="766"/>
      <c r="HBK54" s="766"/>
      <c r="HBL54" s="766"/>
      <c r="HBM54" s="766"/>
      <c r="HBN54" s="766"/>
      <c r="HBO54" s="766"/>
      <c r="HBP54" s="766"/>
      <c r="HBQ54" s="766" t="s">
        <v>939</v>
      </c>
      <c r="HBR54" s="766"/>
      <c r="HBS54" s="766"/>
      <c r="HBT54" s="766"/>
      <c r="HBU54" s="766"/>
      <c r="HBV54" s="766"/>
      <c r="HBW54" s="766"/>
      <c r="HBX54" s="766"/>
      <c r="HBY54" s="766" t="s">
        <v>939</v>
      </c>
      <c r="HBZ54" s="766"/>
      <c r="HCA54" s="766"/>
      <c r="HCB54" s="766"/>
      <c r="HCC54" s="766"/>
      <c r="HCD54" s="766"/>
      <c r="HCE54" s="766"/>
      <c r="HCF54" s="766"/>
      <c r="HCG54" s="766" t="s">
        <v>939</v>
      </c>
      <c r="HCH54" s="766"/>
      <c r="HCI54" s="766"/>
      <c r="HCJ54" s="766"/>
      <c r="HCK54" s="766"/>
      <c r="HCL54" s="766"/>
      <c r="HCM54" s="766"/>
      <c r="HCN54" s="766"/>
      <c r="HCO54" s="766" t="s">
        <v>939</v>
      </c>
      <c r="HCP54" s="766"/>
      <c r="HCQ54" s="766"/>
      <c r="HCR54" s="766"/>
      <c r="HCS54" s="766"/>
      <c r="HCT54" s="766"/>
      <c r="HCU54" s="766"/>
      <c r="HCV54" s="766"/>
      <c r="HCW54" s="766" t="s">
        <v>939</v>
      </c>
      <c r="HCX54" s="766"/>
      <c r="HCY54" s="766"/>
      <c r="HCZ54" s="766"/>
      <c r="HDA54" s="766"/>
      <c r="HDB54" s="766"/>
      <c r="HDC54" s="766"/>
      <c r="HDD54" s="766"/>
      <c r="HDE54" s="766" t="s">
        <v>939</v>
      </c>
      <c r="HDF54" s="766"/>
      <c r="HDG54" s="766"/>
      <c r="HDH54" s="766"/>
      <c r="HDI54" s="766"/>
      <c r="HDJ54" s="766"/>
      <c r="HDK54" s="766"/>
      <c r="HDL54" s="766"/>
      <c r="HDM54" s="766" t="s">
        <v>939</v>
      </c>
      <c r="HDN54" s="766"/>
      <c r="HDO54" s="766"/>
      <c r="HDP54" s="766"/>
      <c r="HDQ54" s="766"/>
      <c r="HDR54" s="766"/>
      <c r="HDS54" s="766"/>
      <c r="HDT54" s="766"/>
      <c r="HDU54" s="766" t="s">
        <v>939</v>
      </c>
      <c r="HDV54" s="766"/>
      <c r="HDW54" s="766"/>
      <c r="HDX54" s="766"/>
      <c r="HDY54" s="766"/>
      <c r="HDZ54" s="766"/>
      <c r="HEA54" s="766"/>
      <c r="HEB54" s="766"/>
      <c r="HEC54" s="766" t="s">
        <v>939</v>
      </c>
      <c r="HED54" s="766"/>
      <c r="HEE54" s="766"/>
      <c r="HEF54" s="766"/>
      <c r="HEG54" s="766"/>
      <c r="HEH54" s="766"/>
      <c r="HEI54" s="766"/>
      <c r="HEJ54" s="766"/>
      <c r="HEK54" s="766" t="s">
        <v>939</v>
      </c>
      <c r="HEL54" s="766"/>
      <c r="HEM54" s="766"/>
      <c r="HEN54" s="766"/>
      <c r="HEO54" s="766"/>
      <c r="HEP54" s="766"/>
      <c r="HEQ54" s="766"/>
      <c r="HER54" s="766"/>
      <c r="HES54" s="766" t="s">
        <v>939</v>
      </c>
      <c r="HET54" s="766"/>
      <c r="HEU54" s="766"/>
      <c r="HEV54" s="766"/>
      <c r="HEW54" s="766"/>
      <c r="HEX54" s="766"/>
      <c r="HEY54" s="766"/>
      <c r="HEZ54" s="766"/>
      <c r="HFA54" s="766" t="s">
        <v>939</v>
      </c>
      <c r="HFB54" s="766"/>
      <c r="HFC54" s="766"/>
      <c r="HFD54" s="766"/>
      <c r="HFE54" s="766"/>
      <c r="HFF54" s="766"/>
      <c r="HFG54" s="766"/>
      <c r="HFH54" s="766"/>
      <c r="HFI54" s="766" t="s">
        <v>939</v>
      </c>
      <c r="HFJ54" s="766"/>
      <c r="HFK54" s="766"/>
      <c r="HFL54" s="766"/>
      <c r="HFM54" s="766"/>
      <c r="HFN54" s="766"/>
      <c r="HFO54" s="766"/>
      <c r="HFP54" s="766"/>
      <c r="HFQ54" s="766" t="s">
        <v>939</v>
      </c>
      <c r="HFR54" s="766"/>
      <c r="HFS54" s="766"/>
      <c r="HFT54" s="766"/>
      <c r="HFU54" s="766"/>
      <c r="HFV54" s="766"/>
      <c r="HFW54" s="766"/>
      <c r="HFX54" s="766"/>
      <c r="HFY54" s="766" t="s">
        <v>939</v>
      </c>
      <c r="HFZ54" s="766"/>
      <c r="HGA54" s="766"/>
      <c r="HGB54" s="766"/>
      <c r="HGC54" s="766"/>
      <c r="HGD54" s="766"/>
      <c r="HGE54" s="766"/>
      <c r="HGF54" s="766"/>
      <c r="HGG54" s="766" t="s">
        <v>939</v>
      </c>
      <c r="HGH54" s="766"/>
      <c r="HGI54" s="766"/>
      <c r="HGJ54" s="766"/>
      <c r="HGK54" s="766"/>
      <c r="HGL54" s="766"/>
      <c r="HGM54" s="766"/>
      <c r="HGN54" s="766"/>
      <c r="HGO54" s="766" t="s">
        <v>939</v>
      </c>
      <c r="HGP54" s="766"/>
      <c r="HGQ54" s="766"/>
      <c r="HGR54" s="766"/>
      <c r="HGS54" s="766"/>
      <c r="HGT54" s="766"/>
      <c r="HGU54" s="766"/>
      <c r="HGV54" s="766"/>
      <c r="HGW54" s="766" t="s">
        <v>939</v>
      </c>
      <c r="HGX54" s="766"/>
      <c r="HGY54" s="766"/>
      <c r="HGZ54" s="766"/>
      <c r="HHA54" s="766"/>
      <c r="HHB54" s="766"/>
      <c r="HHC54" s="766"/>
      <c r="HHD54" s="766"/>
      <c r="HHE54" s="766" t="s">
        <v>939</v>
      </c>
      <c r="HHF54" s="766"/>
      <c r="HHG54" s="766"/>
      <c r="HHH54" s="766"/>
      <c r="HHI54" s="766"/>
      <c r="HHJ54" s="766"/>
      <c r="HHK54" s="766"/>
      <c r="HHL54" s="766"/>
      <c r="HHM54" s="766" t="s">
        <v>939</v>
      </c>
      <c r="HHN54" s="766"/>
      <c r="HHO54" s="766"/>
      <c r="HHP54" s="766"/>
      <c r="HHQ54" s="766"/>
      <c r="HHR54" s="766"/>
      <c r="HHS54" s="766"/>
      <c r="HHT54" s="766"/>
      <c r="HHU54" s="766" t="s">
        <v>939</v>
      </c>
      <c r="HHV54" s="766"/>
      <c r="HHW54" s="766"/>
      <c r="HHX54" s="766"/>
      <c r="HHY54" s="766"/>
      <c r="HHZ54" s="766"/>
      <c r="HIA54" s="766"/>
      <c r="HIB54" s="766"/>
      <c r="HIC54" s="766" t="s">
        <v>939</v>
      </c>
      <c r="HID54" s="766"/>
      <c r="HIE54" s="766"/>
      <c r="HIF54" s="766"/>
      <c r="HIG54" s="766"/>
      <c r="HIH54" s="766"/>
      <c r="HII54" s="766"/>
      <c r="HIJ54" s="766"/>
      <c r="HIK54" s="766" t="s">
        <v>939</v>
      </c>
      <c r="HIL54" s="766"/>
      <c r="HIM54" s="766"/>
      <c r="HIN54" s="766"/>
      <c r="HIO54" s="766"/>
      <c r="HIP54" s="766"/>
      <c r="HIQ54" s="766"/>
      <c r="HIR54" s="766"/>
      <c r="HIS54" s="766" t="s">
        <v>939</v>
      </c>
      <c r="HIT54" s="766"/>
      <c r="HIU54" s="766"/>
      <c r="HIV54" s="766"/>
      <c r="HIW54" s="766"/>
      <c r="HIX54" s="766"/>
      <c r="HIY54" s="766"/>
      <c r="HIZ54" s="766"/>
      <c r="HJA54" s="766" t="s">
        <v>939</v>
      </c>
      <c r="HJB54" s="766"/>
      <c r="HJC54" s="766"/>
      <c r="HJD54" s="766"/>
      <c r="HJE54" s="766"/>
      <c r="HJF54" s="766"/>
      <c r="HJG54" s="766"/>
      <c r="HJH54" s="766"/>
      <c r="HJI54" s="766" t="s">
        <v>939</v>
      </c>
      <c r="HJJ54" s="766"/>
      <c r="HJK54" s="766"/>
      <c r="HJL54" s="766"/>
      <c r="HJM54" s="766"/>
      <c r="HJN54" s="766"/>
      <c r="HJO54" s="766"/>
      <c r="HJP54" s="766"/>
      <c r="HJQ54" s="766" t="s">
        <v>939</v>
      </c>
      <c r="HJR54" s="766"/>
      <c r="HJS54" s="766"/>
      <c r="HJT54" s="766"/>
      <c r="HJU54" s="766"/>
      <c r="HJV54" s="766"/>
      <c r="HJW54" s="766"/>
      <c r="HJX54" s="766"/>
      <c r="HJY54" s="766" t="s">
        <v>939</v>
      </c>
      <c r="HJZ54" s="766"/>
      <c r="HKA54" s="766"/>
      <c r="HKB54" s="766"/>
      <c r="HKC54" s="766"/>
      <c r="HKD54" s="766"/>
      <c r="HKE54" s="766"/>
      <c r="HKF54" s="766"/>
      <c r="HKG54" s="766" t="s">
        <v>939</v>
      </c>
      <c r="HKH54" s="766"/>
      <c r="HKI54" s="766"/>
      <c r="HKJ54" s="766"/>
      <c r="HKK54" s="766"/>
      <c r="HKL54" s="766"/>
      <c r="HKM54" s="766"/>
      <c r="HKN54" s="766"/>
      <c r="HKO54" s="766" t="s">
        <v>939</v>
      </c>
      <c r="HKP54" s="766"/>
      <c r="HKQ54" s="766"/>
      <c r="HKR54" s="766"/>
      <c r="HKS54" s="766"/>
      <c r="HKT54" s="766"/>
      <c r="HKU54" s="766"/>
      <c r="HKV54" s="766"/>
      <c r="HKW54" s="766" t="s">
        <v>939</v>
      </c>
      <c r="HKX54" s="766"/>
      <c r="HKY54" s="766"/>
      <c r="HKZ54" s="766"/>
      <c r="HLA54" s="766"/>
      <c r="HLB54" s="766"/>
      <c r="HLC54" s="766"/>
      <c r="HLD54" s="766"/>
      <c r="HLE54" s="766" t="s">
        <v>939</v>
      </c>
      <c r="HLF54" s="766"/>
      <c r="HLG54" s="766"/>
      <c r="HLH54" s="766"/>
      <c r="HLI54" s="766"/>
      <c r="HLJ54" s="766"/>
      <c r="HLK54" s="766"/>
      <c r="HLL54" s="766"/>
      <c r="HLM54" s="766" t="s">
        <v>939</v>
      </c>
      <c r="HLN54" s="766"/>
      <c r="HLO54" s="766"/>
      <c r="HLP54" s="766"/>
      <c r="HLQ54" s="766"/>
      <c r="HLR54" s="766"/>
      <c r="HLS54" s="766"/>
      <c r="HLT54" s="766"/>
      <c r="HLU54" s="766" t="s">
        <v>939</v>
      </c>
      <c r="HLV54" s="766"/>
      <c r="HLW54" s="766"/>
      <c r="HLX54" s="766"/>
      <c r="HLY54" s="766"/>
      <c r="HLZ54" s="766"/>
      <c r="HMA54" s="766"/>
      <c r="HMB54" s="766"/>
      <c r="HMC54" s="766" t="s">
        <v>939</v>
      </c>
      <c r="HMD54" s="766"/>
      <c r="HME54" s="766"/>
      <c r="HMF54" s="766"/>
      <c r="HMG54" s="766"/>
      <c r="HMH54" s="766"/>
      <c r="HMI54" s="766"/>
      <c r="HMJ54" s="766"/>
      <c r="HMK54" s="766" t="s">
        <v>939</v>
      </c>
      <c r="HML54" s="766"/>
      <c r="HMM54" s="766"/>
      <c r="HMN54" s="766"/>
      <c r="HMO54" s="766"/>
      <c r="HMP54" s="766"/>
      <c r="HMQ54" s="766"/>
      <c r="HMR54" s="766"/>
      <c r="HMS54" s="766" t="s">
        <v>939</v>
      </c>
      <c r="HMT54" s="766"/>
      <c r="HMU54" s="766"/>
      <c r="HMV54" s="766"/>
      <c r="HMW54" s="766"/>
      <c r="HMX54" s="766"/>
      <c r="HMY54" s="766"/>
      <c r="HMZ54" s="766"/>
      <c r="HNA54" s="766" t="s">
        <v>939</v>
      </c>
      <c r="HNB54" s="766"/>
      <c r="HNC54" s="766"/>
      <c r="HND54" s="766"/>
      <c r="HNE54" s="766"/>
      <c r="HNF54" s="766"/>
      <c r="HNG54" s="766"/>
      <c r="HNH54" s="766"/>
      <c r="HNI54" s="766" t="s">
        <v>939</v>
      </c>
      <c r="HNJ54" s="766"/>
      <c r="HNK54" s="766"/>
      <c r="HNL54" s="766"/>
      <c r="HNM54" s="766"/>
      <c r="HNN54" s="766"/>
      <c r="HNO54" s="766"/>
      <c r="HNP54" s="766"/>
      <c r="HNQ54" s="766" t="s">
        <v>939</v>
      </c>
      <c r="HNR54" s="766"/>
      <c r="HNS54" s="766"/>
      <c r="HNT54" s="766"/>
      <c r="HNU54" s="766"/>
      <c r="HNV54" s="766"/>
      <c r="HNW54" s="766"/>
      <c r="HNX54" s="766"/>
      <c r="HNY54" s="766" t="s">
        <v>939</v>
      </c>
      <c r="HNZ54" s="766"/>
      <c r="HOA54" s="766"/>
      <c r="HOB54" s="766"/>
      <c r="HOC54" s="766"/>
      <c r="HOD54" s="766"/>
      <c r="HOE54" s="766"/>
      <c r="HOF54" s="766"/>
      <c r="HOG54" s="766" t="s">
        <v>939</v>
      </c>
      <c r="HOH54" s="766"/>
      <c r="HOI54" s="766"/>
      <c r="HOJ54" s="766"/>
      <c r="HOK54" s="766"/>
      <c r="HOL54" s="766"/>
      <c r="HOM54" s="766"/>
      <c r="HON54" s="766"/>
      <c r="HOO54" s="766" t="s">
        <v>939</v>
      </c>
      <c r="HOP54" s="766"/>
      <c r="HOQ54" s="766"/>
      <c r="HOR54" s="766"/>
      <c r="HOS54" s="766"/>
      <c r="HOT54" s="766"/>
      <c r="HOU54" s="766"/>
      <c r="HOV54" s="766"/>
      <c r="HOW54" s="766" t="s">
        <v>939</v>
      </c>
      <c r="HOX54" s="766"/>
      <c r="HOY54" s="766"/>
      <c r="HOZ54" s="766"/>
      <c r="HPA54" s="766"/>
      <c r="HPB54" s="766"/>
      <c r="HPC54" s="766"/>
      <c r="HPD54" s="766"/>
      <c r="HPE54" s="766" t="s">
        <v>939</v>
      </c>
      <c r="HPF54" s="766"/>
      <c r="HPG54" s="766"/>
      <c r="HPH54" s="766"/>
      <c r="HPI54" s="766"/>
      <c r="HPJ54" s="766"/>
      <c r="HPK54" s="766"/>
      <c r="HPL54" s="766"/>
      <c r="HPM54" s="766" t="s">
        <v>939</v>
      </c>
      <c r="HPN54" s="766"/>
      <c r="HPO54" s="766"/>
      <c r="HPP54" s="766"/>
      <c r="HPQ54" s="766"/>
      <c r="HPR54" s="766"/>
      <c r="HPS54" s="766"/>
      <c r="HPT54" s="766"/>
      <c r="HPU54" s="766" t="s">
        <v>939</v>
      </c>
      <c r="HPV54" s="766"/>
      <c r="HPW54" s="766"/>
      <c r="HPX54" s="766"/>
      <c r="HPY54" s="766"/>
      <c r="HPZ54" s="766"/>
      <c r="HQA54" s="766"/>
      <c r="HQB54" s="766"/>
      <c r="HQC54" s="766" t="s">
        <v>939</v>
      </c>
      <c r="HQD54" s="766"/>
      <c r="HQE54" s="766"/>
      <c r="HQF54" s="766"/>
      <c r="HQG54" s="766"/>
      <c r="HQH54" s="766"/>
      <c r="HQI54" s="766"/>
      <c r="HQJ54" s="766"/>
      <c r="HQK54" s="766" t="s">
        <v>939</v>
      </c>
      <c r="HQL54" s="766"/>
      <c r="HQM54" s="766"/>
      <c r="HQN54" s="766"/>
      <c r="HQO54" s="766"/>
      <c r="HQP54" s="766"/>
      <c r="HQQ54" s="766"/>
      <c r="HQR54" s="766"/>
      <c r="HQS54" s="766" t="s">
        <v>939</v>
      </c>
      <c r="HQT54" s="766"/>
      <c r="HQU54" s="766"/>
      <c r="HQV54" s="766"/>
      <c r="HQW54" s="766"/>
      <c r="HQX54" s="766"/>
      <c r="HQY54" s="766"/>
      <c r="HQZ54" s="766"/>
      <c r="HRA54" s="766" t="s">
        <v>939</v>
      </c>
      <c r="HRB54" s="766"/>
      <c r="HRC54" s="766"/>
      <c r="HRD54" s="766"/>
      <c r="HRE54" s="766"/>
      <c r="HRF54" s="766"/>
      <c r="HRG54" s="766"/>
      <c r="HRH54" s="766"/>
      <c r="HRI54" s="766" t="s">
        <v>939</v>
      </c>
      <c r="HRJ54" s="766"/>
      <c r="HRK54" s="766"/>
      <c r="HRL54" s="766"/>
      <c r="HRM54" s="766"/>
      <c r="HRN54" s="766"/>
      <c r="HRO54" s="766"/>
      <c r="HRP54" s="766"/>
      <c r="HRQ54" s="766" t="s">
        <v>939</v>
      </c>
      <c r="HRR54" s="766"/>
      <c r="HRS54" s="766"/>
      <c r="HRT54" s="766"/>
      <c r="HRU54" s="766"/>
      <c r="HRV54" s="766"/>
      <c r="HRW54" s="766"/>
      <c r="HRX54" s="766"/>
      <c r="HRY54" s="766" t="s">
        <v>939</v>
      </c>
      <c r="HRZ54" s="766"/>
      <c r="HSA54" s="766"/>
      <c r="HSB54" s="766"/>
      <c r="HSC54" s="766"/>
      <c r="HSD54" s="766"/>
      <c r="HSE54" s="766"/>
      <c r="HSF54" s="766"/>
      <c r="HSG54" s="766" t="s">
        <v>939</v>
      </c>
      <c r="HSH54" s="766"/>
      <c r="HSI54" s="766"/>
      <c r="HSJ54" s="766"/>
      <c r="HSK54" s="766"/>
      <c r="HSL54" s="766"/>
      <c r="HSM54" s="766"/>
      <c r="HSN54" s="766"/>
      <c r="HSO54" s="766" t="s">
        <v>939</v>
      </c>
      <c r="HSP54" s="766"/>
      <c r="HSQ54" s="766"/>
      <c r="HSR54" s="766"/>
      <c r="HSS54" s="766"/>
      <c r="HST54" s="766"/>
      <c r="HSU54" s="766"/>
      <c r="HSV54" s="766"/>
      <c r="HSW54" s="766" t="s">
        <v>939</v>
      </c>
      <c r="HSX54" s="766"/>
      <c r="HSY54" s="766"/>
      <c r="HSZ54" s="766"/>
      <c r="HTA54" s="766"/>
      <c r="HTB54" s="766"/>
      <c r="HTC54" s="766"/>
      <c r="HTD54" s="766"/>
      <c r="HTE54" s="766" t="s">
        <v>939</v>
      </c>
      <c r="HTF54" s="766"/>
      <c r="HTG54" s="766"/>
      <c r="HTH54" s="766"/>
      <c r="HTI54" s="766"/>
      <c r="HTJ54" s="766"/>
      <c r="HTK54" s="766"/>
      <c r="HTL54" s="766"/>
      <c r="HTM54" s="766" t="s">
        <v>939</v>
      </c>
      <c r="HTN54" s="766"/>
      <c r="HTO54" s="766"/>
      <c r="HTP54" s="766"/>
      <c r="HTQ54" s="766"/>
      <c r="HTR54" s="766"/>
      <c r="HTS54" s="766"/>
      <c r="HTT54" s="766"/>
      <c r="HTU54" s="766" t="s">
        <v>939</v>
      </c>
      <c r="HTV54" s="766"/>
      <c r="HTW54" s="766"/>
      <c r="HTX54" s="766"/>
      <c r="HTY54" s="766"/>
      <c r="HTZ54" s="766"/>
      <c r="HUA54" s="766"/>
      <c r="HUB54" s="766"/>
      <c r="HUC54" s="766" t="s">
        <v>939</v>
      </c>
      <c r="HUD54" s="766"/>
      <c r="HUE54" s="766"/>
      <c r="HUF54" s="766"/>
      <c r="HUG54" s="766"/>
      <c r="HUH54" s="766"/>
      <c r="HUI54" s="766"/>
      <c r="HUJ54" s="766"/>
      <c r="HUK54" s="766" t="s">
        <v>939</v>
      </c>
      <c r="HUL54" s="766"/>
      <c r="HUM54" s="766"/>
      <c r="HUN54" s="766"/>
      <c r="HUO54" s="766"/>
      <c r="HUP54" s="766"/>
      <c r="HUQ54" s="766"/>
      <c r="HUR54" s="766"/>
      <c r="HUS54" s="766" t="s">
        <v>939</v>
      </c>
      <c r="HUT54" s="766"/>
      <c r="HUU54" s="766"/>
      <c r="HUV54" s="766"/>
      <c r="HUW54" s="766"/>
      <c r="HUX54" s="766"/>
      <c r="HUY54" s="766"/>
      <c r="HUZ54" s="766"/>
      <c r="HVA54" s="766" t="s">
        <v>939</v>
      </c>
      <c r="HVB54" s="766"/>
      <c r="HVC54" s="766"/>
      <c r="HVD54" s="766"/>
      <c r="HVE54" s="766"/>
      <c r="HVF54" s="766"/>
      <c r="HVG54" s="766"/>
      <c r="HVH54" s="766"/>
      <c r="HVI54" s="766" t="s">
        <v>939</v>
      </c>
      <c r="HVJ54" s="766"/>
      <c r="HVK54" s="766"/>
      <c r="HVL54" s="766"/>
      <c r="HVM54" s="766"/>
      <c r="HVN54" s="766"/>
      <c r="HVO54" s="766"/>
      <c r="HVP54" s="766"/>
      <c r="HVQ54" s="766" t="s">
        <v>939</v>
      </c>
      <c r="HVR54" s="766"/>
      <c r="HVS54" s="766"/>
      <c r="HVT54" s="766"/>
      <c r="HVU54" s="766"/>
      <c r="HVV54" s="766"/>
      <c r="HVW54" s="766"/>
      <c r="HVX54" s="766"/>
      <c r="HVY54" s="766" t="s">
        <v>939</v>
      </c>
      <c r="HVZ54" s="766"/>
      <c r="HWA54" s="766"/>
      <c r="HWB54" s="766"/>
      <c r="HWC54" s="766"/>
      <c r="HWD54" s="766"/>
      <c r="HWE54" s="766"/>
      <c r="HWF54" s="766"/>
      <c r="HWG54" s="766" t="s">
        <v>939</v>
      </c>
      <c r="HWH54" s="766"/>
      <c r="HWI54" s="766"/>
      <c r="HWJ54" s="766"/>
      <c r="HWK54" s="766"/>
      <c r="HWL54" s="766"/>
      <c r="HWM54" s="766"/>
      <c r="HWN54" s="766"/>
      <c r="HWO54" s="766" t="s">
        <v>939</v>
      </c>
      <c r="HWP54" s="766"/>
      <c r="HWQ54" s="766"/>
      <c r="HWR54" s="766"/>
      <c r="HWS54" s="766"/>
      <c r="HWT54" s="766"/>
      <c r="HWU54" s="766"/>
      <c r="HWV54" s="766"/>
      <c r="HWW54" s="766" t="s">
        <v>939</v>
      </c>
      <c r="HWX54" s="766"/>
      <c r="HWY54" s="766"/>
      <c r="HWZ54" s="766"/>
      <c r="HXA54" s="766"/>
      <c r="HXB54" s="766"/>
      <c r="HXC54" s="766"/>
      <c r="HXD54" s="766"/>
      <c r="HXE54" s="766" t="s">
        <v>939</v>
      </c>
      <c r="HXF54" s="766"/>
      <c r="HXG54" s="766"/>
      <c r="HXH54" s="766"/>
      <c r="HXI54" s="766"/>
      <c r="HXJ54" s="766"/>
      <c r="HXK54" s="766"/>
      <c r="HXL54" s="766"/>
      <c r="HXM54" s="766" t="s">
        <v>939</v>
      </c>
      <c r="HXN54" s="766"/>
      <c r="HXO54" s="766"/>
      <c r="HXP54" s="766"/>
      <c r="HXQ54" s="766"/>
      <c r="HXR54" s="766"/>
      <c r="HXS54" s="766"/>
      <c r="HXT54" s="766"/>
      <c r="HXU54" s="766" t="s">
        <v>939</v>
      </c>
      <c r="HXV54" s="766"/>
      <c r="HXW54" s="766"/>
      <c r="HXX54" s="766"/>
      <c r="HXY54" s="766"/>
      <c r="HXZ54" s="766"/>
      <c r="HYA54" s="766"/>
      <c r="HYB54" s="766"/>
      <c r="HYC54" s="766" t="s">
        <v>939</v>
      </c>
      <c r="HYD54" s="766"/>
      <c r="HYE54" s="766"/>
      <c r="HYF54" s="766"/>
      <c r="HYG54" s="766"/>
      <c r="HYH54" s="766"/>
      <c r="HYI54" s="766"/>
      <c r="HYJ54" s="766"/>
      <c r="HYK54" s="766" t="s">
        <v>939</v>
      </c>
      <c r="HYL54" s="766"/>
      <c r="HYM54" s="766"/>
      <c r="HYN54" s="766"/>
      <c r="HYO54" s="766"/>
      <c r="HYP54" s="766"/>
      <c r="HYQ54" s="766"/>
      <c r="HYR54" s="766"/>
      <c r="HYS54" s="766" t="s">
        <v>939</v>
      </c>
      <c r="HYT54" s="766"/>
      <c r="HYU54" s="766"/>
      <c r="HYV54" s="766"/>
      <c r="HYW54" s="766"/>
      <c r="HYX54" s="766"/>
      <c r="HYY54" s="766"/>
      <c r="HYZ54" s="766"/>
      <c r="HZA54" s="766" t="s">
        <v>939</v>
      </c>
      <c r="HZB54" s="766"/>
      <c r="HZC54" s="766"/>
      <c r="HZD54" s="766"/>
      <c r="HZE54" s="766"/>
      <c r="HZF54" s="766"/>
      <c r="HZG54" s="766"/>
      <c r="HZH54" s="766"/>
      <c r="HZI54" s="766" t="s">
        <v>939</v>
      </c>
      <c r="HZJ54" s="766"/>
      <c r="HZK54" s="766"/>
      <c r="HZL54" s="766"/>
      <c r="HZM54" s="766"/>
      <c r="HZN54" s="766"/>
      <c r="HZO54" s="766"/>
      <c r="HZP54" s="766"/>
      <c r="HZQ54" s="766" t="s">
        <v>939</v>
      </c>
      <c r="HZR54" s="766"/>
      <c r="HZS54" s="766"/>
      <c r="HZT54" s="766"/>
      <c r="HZU54" s="766"/>
      <c r="HZV54" s="766"/>
      <c r="HZW54" s="766"/>
      <c r="HZX54" s="766"/>
      <c r="HZY54" s="766" t="s">
        <v>939</v>
      </c>
      <c r="HZZ54" s="766"/>
      <c r="IAA54" s="766"/>
      <c r="IAB54" s="766"/>
      <c r="IAC54" s="766"/>
      <c r="IAD54" s="766"/>
      <c r="IAE54" s="766"/>
      <c r="IAF54" s="766"/>
      <c r="IAG54" s="766" t="s">
        <v>939</v>
      </c>
      <c r="IAH54" s="766"/>
      <c r="IAI54" s="766"/>
      <c r="IAJ54" s="766"/>
      <c r="IAK54" s="766"/>
      <c r="IAL54" s="766"/>
      <c r="IAM54" s="766"/>
      <c r="IAN54" s="766"/>
      <c r="IAO54" s="766" t="s">
        <v>939</v>
      </c>
      <c r="IAP54" s="766"/>
      <c r="IAQ54" s="766"/>
      <c r="IAR54" s="766"/>
      <c r="IAS54" s="766"/>
      <c r="IAT54" s="766"/>
      <c r="IAU54" s="766"/>
      <c r="IAV54" s="766"/>
      <c r="IAW54" s="766" t="s">
        <v>939</v>
      </c>
      <c r="IAX54" s="766"/>
      <c r="IAY54" s="766"/>
      <c r="IAZ54" s="766"/>
      <c r="IBA54" s="766"/>
      <c r="IBB54" s="766"/>
      <c r="IBC54" s="766"/>
      <c r="IBD54" s="766"/>
      <c r="IBE54" s="766" t="s">
        <v>939</v>
      </c>
      <c r="IBF54" s="766"/>
      <c r="IBG54" s="766"/>
      <c r="IBH54" s="766"/>
      <c r="IBI54" s="766"/>
      <c r="IBJ54" s="766"/>
      <c r="IBK54" s="766"/>
      <c r="IBL54" s="766"/>
      <c r="IBM54" s="766" t="s">
        <v>939</v>
      </c>
      <c r="IBN54" s="766"/>
      <c r="IBO54" s="766"/>
      <c r="IBP54" s="766"/>
      <c r="IBQ54" s="766"/>
      <c r="IBR54" s="766"/>
      <c r="IBS54" s="766"/>
      <c r="IBT54" s="766"/>
      <c r="IBU54" s="766" t="s">
        <v>939</v>
      </c>
      <c r="IBV54" s="766"/>
      <c r="IBW54" s="766"/>
      <c r="IBX54" s="766"/>
      <c r="IBY54" s="766"/>
      <c r="IBZ54" s="766"/>
      <c r="ICA54" s="766"/>
      <c r="ICB54" s="766"/>
      <c r="ICC54" s="766" t="s">
        <v>939</v>
      </c>
      <c r="ICD54" s="766"/>
      <c r="ICE54" s="766"/>
      <c r="ICF54" s="766"/>
      <c r="ICG54" s="766"/>
      <c r="ICH54" s="766"/>
      <c r="ICI54" s="766"/>
      <c r="ICJ54" s="766"/>
      <c r="ICK54" s="766" t="s">
        <v>939</v>
      </c>
      <c r="ICL54" s="766"/>
      <c r="ICM54" s="766"/>
      <c r="ICN54" s="766"/>
      <c r="ICO54" s="766"/>
      <c r="ICP54" s="766"/>
      <c r="ICQ54" s="766"/>
      <c r="ICR54" s="766"/>
      <c r="ICS54" s="766" t="s">
        <v>939</v>
      </c>
      <c r="ICT54" s="766"/>
      <c r="ICU54" s="766"/>
      <c r="ICV54" s="766"/>
      <c r="ICW54" s="766"/>
      <c r="ICX54" s="766"/>
      <c r="ICY54" s="766"/>
      <c r="ICZ54" s="766"/>
      <c r="IDA54" s="766" t="s">
        <v>939</v>
      </c>
      <c r="IDB54" s="766"/>
      <c r="IDC54" s="766"/>
      <c r="IDD54" s="766"/>
      <c r="IDE54" s="766"/>
      <c r="IDF54" s="766"/>
      <c r="IDG54" s="766"/>
      <c r="IDH54" s="766"/>
      <c r="IDI54" s="766" t="s">
        <v>939</v>
      </c>
      <c r="IDJ54" s="766"/>
      <c r="IDK54" s="766"/>
      <c r="IDL54" s="766"/>
      <c r="IDM54" s="766"/>
      <c r="IDN54" s="766"/>
      <c r="IDO54" s="766"/>
      <c r="IDP54" s="766"/>
      <c r="IDQ54" s="766" t="s">
        <v>939</v>
      </c>
      <c r="IDR54" s="766"/>
      <c r="IDS54" s="766"/>
      <c r="IDT54" s="766"/>
      <c r="IDU54" s="766"/>
      <c r="IDV54" s="766"/>
      <c r="IDW54" s="766"/>
      <c r="IDX54" s="766"/>
      <c r="IDY54" s="766" t="s">
        <v>939</v>
      </c>
      <c r="IDZ54" s="766"/>
      <c r="IEA54" s="766"/>
      <c r="IEB54" s="766"/>
      <c r="IEC54" s="766"/>
      <c r="IED54" s="766"/>
      <c r="IEE54" s="766"/>
      <c r="IEF54" s="766"/>
      <c r="IEG54" s="766" t="s">
        <v>939</v>
      </c>
      <c r="IEH54" s="766"/>
      <c r="IEI54" s="766"/>
      <c r="IEJ54" s="766"/>
      <c r="IEK54" s="766"/>
      <c r="IEL54" s="766"/>
      <c r="IEM54" s="766"/>
      <c r="IEN54" s="766"/>
      <c r="IEO54" s="766" t="s">
        <v>939</v>
      </c>
      <c r="IEP54" s="766"/>
      <c r="IEQ54" s="766"/>
      <c r="IER54" s="766"/>
      <c r="IES54" s="766"/>
      <c r="IET54" s="766"/>
      <c r="IEU54" s="766"/>
      <c r="IEV54" s="766"/>
      <c r="IEW54" s="766" t="s">
        <v>939</v>
      </c>
      <c r="IEX54" s="766"/>
      <c r="IEY54" s="766"/>
      <c r="IEZ54" s="766"/>
      <c r="IFA54" s="766"/>
      <c r="IFB54" s="766"/>
      <c r="IFC54" s="766"/>
      <c r="IFD54" s="766"/>
      <c r="IFE54" s="766" t="s">
        <v>939</v>
      </c>
      <c r="IFF54" s="766"/>
      <c r="IFG54" s="766"/>
      <c r="IFH54" s="766"/>
      <c r="IFI54" s="766"/>
      <c r="IFJ54" s="766"/>
      <c r="IFK54" s="766"/>
      <c r="IFL54" s="766"/>
      <c r="IFM54" s="766" t="s">
        <v>939</v>
      </c>
      <c r="IFN54" s="766"/>
      <c r="IFO54" s="766"/>
      <c r="IFP54" s="766"/>
      <c r="IFQ54" s="766"/>
      <c r="IFR54" s="766"/>
      <c r="IFS54" s="766"/>
      <c r="IFT54" s="766"/>
      <c r="IFU54" s="766" t="s">
        <v>939</v>
      </c>
      <c r="IFV54" s="766"/>
      <c r="IFW54" s="766"/>
      <c r="IFX54" s="766"/>
      <c r="IFY54" s="766"/>
      <c r="IFZ54" s="766"/>
      <c r="IGA54" s="766"/>
      <c r="IGB54" s="766"/>
      <c r="IGC54" s="766" t="s">
        <v>939</v>
      </c>
      <c r="IGD54" s="766"/>
      <c r="IGE54" s="766"/>
      <c r="IGF54" s="766"/>
      <c r="IGG54" s="766"/>
      <c r="IGH54" s="766"/>
      <c r="IGI54" s="766"/>
      <c r="IGJ54" s="766"/>
      <c r="IGK54" s="766" t="s">
        <v>939</v>
      </c>
      <c r="IGL54" s="766"/>
      <c r="IGM54" s="766"/>
      <c r="IGN54" s="766"/>
      <c r="IGO54" s="766"/>
      <c r="IGP54" s="766"/>
      <c r="IGQ54" s="766"/>
      <c r="IGR54" s="766"/>
      <c r="IGS54" s="766" t="s">
        <v>939</v>
      </c>
      <c r="IGT54" s="766"/>
      <c r="IGU54" s="766"/>
      <c r="IGV54" s="766"/>
      <c r="IGW54" s="766"/>
      <c r="IGX54" s="766"/>
      <c r="IGY54" s="766"/>
      <c r="IGZ54" s="766"/>
      <c r="IHA54" s="766" t="s">
        <v>939</v>
      </c>
      <c r="IHB54" s="766"/>
      <c r="IHC54" s="766"/>
      <c r="IHD54" s="766"/>
      <c r="IHE54" s="766"/>
      <c r="IHF54" s="766"/>
      <c r="IHG54" s="766"/>
      <c r="IHH54" s="766"/>
      <c r="IHI54" s="766" t="s">
        <v>939</v>
      </c>
      <c r="IHJ54" s="766"/>
      <c r="IHK54" s="766"/>
      <c r="IHL54" s="766"/>
      <c r="IHM54" s="766"/>
      <c r="IHN54" s="766"/>
      <c r="IHO54" s="766"/>
      <c r="IHP54" s="766"/>
      <c r="IHQ54" s="766" t="s">
        <v>939</v>
      </c>
      <c r="IHR54" s="766"/>
      <c r="IHS54" s="766"/>
      <c r="IHT54" s="766"/>
      <c r="IHU54" s="766"/>
      <c r="IHV54" s="766"/>
      <c r="IHW54" s="766"/>
      <c r="IHX54" s="766"/>
      <c r="IHY54" s="766" t="s">
        <v>939</v>
      </c>
      <c r="IHZ54" s="766"/>
      <c r="IIA54" s="766"/>
      <c r="IIB54" s="766"/>
      <c r="IIC54" s="766"/>
      <c r="IID54" s="766"/>
      <c r="IIE54" s="766"/>
      <c r="IIF54" s="766"/>
      <c r="IIG54" s="766" t="s">
        <v>939</v>
      </c>
      <c r="IIH54" s="766"/>
      <c r="III54" s="766"/>
      <c r="IIJ54" s="766"/>
      <c r="IIK54" s="766"/>
      <c r="IIL54" s="766"/>
      <c r="IIM54" s="766"/>
      <c r="IIN54" s="766"/>
      <c r="IIO54" s="766" t="s">
        <v>939</v>
      </c>
      <c r="IIP54" s="766"/>
      <c r="IIQ54" s="766"/>
      <c r="IIR54" s="766"/>
      <c r="IIS54" s="766"/>
      <c r="IIT54" s="766"/>
      <c r="IIU54" s="766"/>
      <c r="IIV54" s="766"/>
      <c r="IIW54" s="766" t="s">
        <v>939</v>
      </c>
      <c r="IIX54" s="766"/>
      <c r="IIY54" s="766"/>
      <c r="IIZ54" s="766"/>
      <c r="IJA54" s="766"/>
      <c r="IJB54" s="766"/>
      <c r="IJC54" s="766"/>
      <c r="IJD54" s="766"/>
      <c r="IJE54" s="766" t="s">
        <v>939</v>
      </c>
      <c r="IJF54" s="766"/>
      <c r="IJG54" s="766"/>
      <c r="IJH54" s="766"/>
      <c r="IJI54" s="766"/>
      <c r="IJJ54" s="766"/>
      <c r="IJK54" s="766"/>
      <c r="IJL54" s="766"/>
      <c r="IJM54" s="766" t="s">
        <v>939</v>
      </c>
      <c r="IJN54" s="766"/>
      <c r="IJO54" s="766"/>
      <c r="IJP54" s="766"/>
      <c r="IJQ54" s="766"/>
      <c r="IJR54" s="766"/>
      <c r="IJS54" s="766"/>
      <c r="IJT54" s="766"/>
      <c r="IJU54" s="766" t="s">
        <v>939</v>
      </c>
      <c r="IJV54" s="766"/>
      <c r="IJW54" s="766"/>
      <c r="IJX54" s="766"/>
      <c r="IJY54" s="766"/>
      <c r="IJZ54" s="766"/>
      <c r="IKA54" s="766"/>
      <c r="IKB54" s="766"/>
      <c r="IKC54" s="766" t="s">
        <v>939</v>
      </c>
      <c r="IKD54" s="766"/>
      <c r="IKE54" s="766"/>
      <c r="IKF54" s="766"/>
      <c r="IKG54" s="766"/>
      <c r="IKH54" s="766"/>
      <c r="IKI54" s="766"/>
      <c r="IKJ54" s="766"/>
      <c r="IKK54" s="766" t="s">
        <v>939</v>
      </c>
      <c r="IKL54" s="766"/>
      <c r="IKM54" s="766"/>
      <c r="IKN54" s="766"/>
      <c r="IKO54" s="766"/>
      <c r="IKP54" s="766"/>
      <c r="IKQ54" s="766"/>
      <c r="IKR54" s="766"/>
      <c r="IKS54" s="766" t="s">
        <v>939</v>
      </c>
      <c r="IKT54" s="766"/>
      <c r="IKU54" s="766"/>
      <c r="IKV54" s="766"/>
      <c r="IKW54" s="766"/>
      <c r="IKX54" s="766"/>
      <c r="IKY54" s="766"/>
      <c r="IKZ54" s="766"/>
      <c r="ILA54" s="766" t="s">
        <v>939</v>
      </c>
      <c r="ILB54" s="766"/>
      <c r="ILC54" s="766"/>
      <c r="ILD54" s="766"/>
      <c r="ILE54" s="766"/>
      <c r="ILF54" s="766"/>
      <c r="ILG54" s="766"/>
      <c r="ILH54" s="766"/>
      <c r="ILI54" s="766" t="s">
        <v>939</v>
      </c>
      <c r="ILJ54" s="766"/>
      <c r="ILK54" s="766"/>
      <c r="ILL54" s="766"/>
      <c r="ILM54" s="766"/>
      <c r="ILN54" s="766"/>
      <c r="ILO54" s="766"/>
      <c r="ILP54" s="766"/>
      <c r="ILQ54" s="766" t="s">
        <v>939</v>
      </c>
      <c r="ILR54" s="766"/>
      <c r="ILS54" s="766"/>
      <c r="ILT54" s="766"/>
      <c r="ILU54" s="766"/>
      <c r="ILV54" s="766"/>
      <c r="ILW54" s="766"/>
      <c r="ILX54" s="766"/>
      <c r="ILY54" s="766" t="s">
        <v>939</v>
      </c>
      <c r="ILZ54" s="766"/>
      <c r="IMA54" s="766"/>
      <c r="IMB54" s="766"/>
      <c r="IMC54" s="766"/>
      <c r="IMD54" s="766"/>
      <c r="IME54" s="766"/>
      <c r="IMF54" s="766"/>
      <c r="IMG54" s="766" t="s">
        <v>939</v>
      </c>
      <c r="IMH54" s="766"/>
      <c r="IMI54" s="766"/>
      <c r="IMJ54" s="766"/>
      <c r="IMK54" s="766"/>
      <c r="IML54" s="766"/>
      <c r="IMM54" s="766"/>
      <c r="IMN54" s="766"/>
      <c r="IMO54" s="766" t="s">
        <v>939</v>
      </c>
      <c r="IMP54" s="766"/>
      <c r="IMQ54" s="766"/>
      <c r="IMR54" s="766"/>
      <c r="IMS54" s="766"/>
      <c r="IMT54" s="766"/>
      <c r="IMU54" s="766"/>
      <c r="IMV54" s="766"/>
      <c r="IMW54" s="766" t="s">
        <v>939</v>
      </c>
      <c r="IMX54" s="766"/>
      <c r="IMY54" s="766"/>
      <c r="IMZ54" s="766"/>
      <c r="INA54" s="766"/>
      <c r="INB54" s="766"/>
      <c r="INC54" s="766"/>
      <c r="IND54" s="766"/>
      <c r="INE54" s="766" t="s">
        <v>939</v>
      </c>
      <c r="INF54" s="766"/>
      <c r="ING54" s="766"/>
      <c r="INH54" s="766"/>
      <c r="INI54" s="766"/>
      <c r="INJ54" s="766"/>
      <c r="INK54" s="766"/>
      <c r="INL54" s="766"/>
      <c r="INM54" s="766" t="s">
        <v>939</v>
      </c>
      <c r="INN54" s="766"/>
      <c r="INO54" s="766"/>
      <c r="INP54" s="766"/>
      <c r="INQ54" s="766"/>
      <c r="INR54" s="766"/>
      <c r="INS54" s="766"/>
      <c r="INT54" s="766"/>
      <c r="INU54" s="766" t="s">
        <v>939</v>
      </c>
      <c r="INV54" s="766"/>
      <c r="INW54" s="766"/>
      <c r="INX54" s="766"/>
      <c r="INY54" s="766"/>
      <c r="INZ54" s="766"/>
      <c r="IOA54" s="766"/>
      <c r="IOB54" s="766"/>
      <c r="IOC54" s="766" t="s">
        <v>939</v>
      </c>
      <c r="IOD54" s="766"/>
      <c r="IOE54" s="766"/>
      <c r="IOF54" s="766"/>
      <c r="IOG54" s="766"/>
      <c r="IOH54" s="766"/>
      <c r="IOI54" s="766"/>
      <c r="IOJ54" s="766"/>
      <c r="IOK54" s="766" t="s">
        <v>939</v>
      </c>
      <c r="IOL54" s="766"/>
      <c r="IOM54" s="766"/>
      <c r="ION54" s="766"/>
      <c r="IOO54" s="766"/>
      <c r="IOP54" s="766"/>
      <c r="IOQ54" s="766"/>
      <c r="IOR54" s="766"/>
      <c r="IOS54" s="766" t="s">
        <v>939</v>
      </c>
      <c r="IOT54" s="766"/>
      <c r="IOU54" s="766"/>
      <c r="IOV54" s="766"/>
      <c r="IOW54" s="766"/>
      <c r="IOX54" s="766"/>
      <c r="IOY54" s="766"/>
      <c r="IOZ54" s="766"/>
      <c r="IPA54" s="766" t="s">
        <v>939</v>
      </c>
      <c r="IPB54" s="766"/>
      <c r="IPC54" s="766"/>
      <c r="IPD54" s="766"/>
      <c r="IPE54" s="766"/>
      <c r="IPF54" s="766"/>
      <c r="IPG54" s="766"/>
      <c r="IPH54" s="766"/>
      <c r="IPI54" s="766" t="s">
        <v>939</v>
      </c>
      <c r="IPJ54" s="766"/>
      <c r="IPK54" s="766"/>
      <c r="IPL54" s="766"/>
      <c r="IPM54" s="766"/>
      <c r="IPN54" s="766"/>
      <c r="IPO54" s="766"/>
      <c r="IPP54" s="766"/>
      <c r="IPQ54" s="766" t="s">
        <v>939</v>
      </c>
      <c r="IPR54" s="766"/>
      <c r="IPS54" s="766"/>
      <c r="IPT54" s="766"/>
      <c r="IPU54" s="766"/>
      <c r="IPV54" s="766"/>
      <c r="IPW54" s="766"/>
      <c r="IPX54" s="766"/>
      <c r="IPY54" s="766" t="s">
        <v>939</v>
      </c>
      <c r="IPZ54" s="766"/>
      <c r="IQA54" s="766"/>
      <c r="IQB54" s="766"/>
      <c r="IQC54" s="766"/>
      <c r="IQD54" s="766"/>
      <c r="IQE54" s="766"/>
      <c r="IQF54" s="766"/>
      <c r="IQG54" s="766" t="s">
        <v>939</v>
      </c>
      <c r="IQH54" s="766"/>
      <c r="IQI54" s="766"/>
      <c r="IQJ54" s="766"/>
      <c r="IQK54" s="766"/>
      <c r="IQL54" s="766"/>
      <c r="IQM54" s="766"/>
      <c r="IQN54" s="766"/>
      <c r="IQO54" s="766" t="s">
        <v>939</v>
      </c>
      <c r="IQP54" s="766"/>
      <c r="IQQ54" s="766"/>
      <c r="IQR54" s="766"/>
      <c r="IQS54" s="766"/>
      <c r="IQT54" s="766"/>
      <c r="IQU54" s="766"/>
      <c r="IQV54" s="766"/>
      <c r="IQW54" s="766" t="s">
        <v>939</v>
      </c>
      <c r="IQX54" s="766"/>
      <c r="IQY54" s="766"/>
      <c r="IQZ54" s="766"/>
      <c r="IRA54" s="766"/>
      <c r="IRB54" s="766"/>
      <c r="IRC54" s="766"/>
      <c r="IRD54" s="766"/>
      <c r="IRE54" s="766" t="s">
        <v>939</v>
      </c>
      <c r="IRF54" s="766"/>
      <c r="IRG54" s="766"/>
      <c r="IRH54" s="766"/>
      <c r="IRI54" s="766"/>
      <c r="IRJ54" s="766"/>
      <c r="IRK54" s="766"/>
      <c r="IRL54" s="766"/>
      <c r="IRM54" s="766" t="s">
        <v>939</v>
      </c>
      <c r="IRN54" s="766"/>
      <c r="IRO54" s="766"/>
      <c r="IRP54" s="766"/>
      <c r="IRQ54" s="766"/>
      <c r="IRR54" s="766"/>
      <c r="IRS54" s="766"/>
      <c r="IRT54" s="766"/>
      <c r="IRU54" s="766" t="s">
        <v>939</v>
      </c>
      <c r="IRV54" s="766"/>
      <c r="IRW54" s="766"/>
      <c r="IRX54" s="766"/>
      <c r="IRY54" s="766"/>
      <c r="IRZ54" s="766"/>
      <c r="ISA54" s="766"/>
      <c r="ISB54" s="766"/>
      <c r="ISC54" s="766" t="s">
        <v>939</v>
      </c>
      <c r="ISD54" s="766"/>
      <c r="ISE54" s="766"/>
      <c r="ISF54" s="766"/>
      <c r="ISG54" s="766"/>
      <c r="ISH54" s="766"/>
      <c r="ISI54" s="766"/>
      <c r="ISJ54" s="766"/>
      <c r="ISK54" s="766" t="s">
        <v>939</v>
      </c>
      <c r="ISL54" s="766"/>
      <c r="ISM54" s="766"/>
      <c r="ISN54" s="766"/>
      <c r="ISO54" s="766"/>
      <c r="ISP54" s="766"/>
      <c r="ISQ54" s="766"/>
      <c r="ISR54" s="766"/>
      <c r="ISS54" s="766" t="s">
        <v>939</v>
      </c>
      <c r="IST54" s="766"/>
      <c r="ISU54" s="766"/>
      <c r="ISV54" s="766"/>
      <c r="ISW54" s="766"/>
      <c r="ISX54" s="766"/>
      <c r="ISY54" s="766"/>
      <c r="ISZ54" s="766"/>
      <c r="ITA54" s="766" t="s">
        <v>939</v>
      </c>
      <c r="ITB54" s="766"/>
      <c r="ITC54" s="766"/>
      <c r="ITD54" s="766"/>
      <c r="ITE54" s="766"/>
      <c r="ITF54" s="766"/>
      <c r="ITG54" s="766"/>
      <c r="ITH54" s="766"/>
      <c r="ITI54" s="766" t="s">
        <v>939</v>
      </c>
      <c r="ITJ54" s="766"/>
      <c r="ITK54" s="766"/>
      <c r="ITL54" s="766"/>
      <c r="ITM54" s="766"/>
      <c r="ITN54" s="766"/>
      <c r="ITO54" s="766"/>
      <c r="ITP54" s="766"/>
      <c r="ITQ54" s="766" t="s">
        <v>939</v>
      </c>
      <c r="ITR54" s="766"/>
      <c r="ITS54" s="766"/>
      <c r="ITT54" s="766"/>
      <c r="ITU54" s="766"/>
      <c r="ITV54" s="766"/>
      <c r="ITW54" s="766"/>
      <c r="ITX54" s="766"/>
      <c r="ITY54" s="766" t="s">
        <v>939</v>
      </c>
      <c r="ITZ54" s="766"/>
      <c r="IUA54" s="766"/>
      <c r="IUB54" s="766"/>
      <c r="IUC54" s="766"/>
      <c r="IUD54" s="766"/>
      <c r="IUE54" s="766"/>
      <c r="IUF54" s="766"/>
      <c r="IUG54" s="766" t="s">
        <v>939</v>
      </c>
      <c r="IUH54" s="766"/>
      <c r="IUI54" s="766"/>
      <c r="IUJ54" s="766"/>
      <c r="IUK54" s="766"/>
      <c r="IUL54" s="766"/>
      <c r="IUM54" s="766"/>
      <c r="IUN54" s="766"/>
      <c r="IUO54" s="766" t="s">
        <v>939</v>
      </c>
      <c r="IUP54" s="766"/>
      <c r="IUQ54" s="766"/>
      <c r="IUR54" s="766"/>
      <c r="IUS54" s="766"/>
      <c r="IUT54" s="766"/>
      <c r="IUU54" s="766"/>
      <c r="IUV54" s="766"/>
      <c r="IUW54" s="766" t="s">
        <v>939</v>
      </c>
      <c r="IUX54" s="766"/>
      <c r="IUY54" s="766"/>
      <c r="IUZ54" s="766"/>
      <c r="IVA54" s="766"/>
      <c r="IVB54" s="766"/>
      <c r="IVC54" s="766"/>
      <c r="IVD54" s="766"/>
      <c r="IVE54" s="766" t="s">
        <v>939</v>
      </c>
      <c r="IVF54" s="766"/>
      <c r="IVG54" s="766"/>
      <c r="IVH54" s="766"/>
      <c r="IVI54" s="766"/>
      <c r="IVJ54" s="766"/>
      <c r="IVK54" s="766"/>
      <c r="IVL54" s="766"/>
      <c r="IVM54" s="766" t="s">
        <v>939</v>
      </c>
      <c r="IVN54" s="766"/>
      <c r="IVO54" s="766"/>
      <c r="IVP54" s="766"/>
      <c r="IVQ54" s="766"/>
      <c r="IVR54" s="766"/>
      <c r="IVS54" s="766"/>
      <c r="IVT54" s="766"/>
      <c r="IVU54" s="766" t="s">
        <v>939</v>
      </c>
      <c r="IVV54" s="766"/>
      <c r="IVW54" s="766"/>
      <c r="IVX54" s="766"/>
      <c r="IVY54" s="766"/>
      <c r="IVZ54" s="766"/>
      <c r="IWA54" s="766"/>
      <c r="IWB54" s="766"/>
      <c r="IWC54" s="766" t="s">
        <v>939</v>
      </c>
      <c r="IWD54" s="766"/>
      <c r="IWE54" s="766"/>
      <c r="IWF54" s="766"/>
      <c r="IWG54" s="766"/>
      <c r="IWH54" s="766"/>
      <c r="IWI54" s="766"/>
      <c r="IWJ54" s="766"/>
      <c r="IWK54" s="766" t="s">
        <v>939</v>
      </c>
      <c r="IWL54" s="766"/>
      <c r="IWM54" s="766"/>
      <c r="IWN54" s="766"/>
      <c r="IWO54" s="766"/>
      <c r="IWP54" s="766"/>
      <c r="IWQ54" s="766"/>
      <c r="IWR54" s="766"/>
      <c r="IWS54" s="766" t="s">
        <v>939</v>
      </c>
      <c r="IWT54" s="766"/>
      <c r="IWU54" s="766"/>
      <c r="IWV54" s="766"/>
      <c r="IWW54" s="766"/>
      <c r="IWX54" s="766"/>
      <c r="IWY54" s="766"/>
      <c r="IWZ54" s="766"/>
      <c r="IXA54" s="766" t="s">
        <v>939</v>
      </c>
      <c r="IXB54" s="766"/>
      <c r="IXC54" s="766"/>
      <c r="IXD54" s="766"/>
      <c r="IXE54" s="766"/>
      <c r="IXF54" s="766"/>
      <c r="IXG54" s="766"/>
      <c r="IXH54" s="766"/>
      <c r="IXI54" s="766" t="s">
        <v>939</v>
      </c>
      <c r="IXJ54" s="766"/>
      <c r="IXK54" s="766"/>
      <c r="IXL54" s="766"/>
      <c r="IXM54" s="766"/>
      <c r="IXN54" s="766"/>
      <c r="IXO54" s="766"/>
      <c r="IXP54" s="766"/>
      <c r="IXQ54" s="766" t="s">
        <v>939</v>
      </c>
      <c r="IXR54" s="766"/>
      <c r="IXS54" s="766"/>
      <c r="IXT54" s="766"/>
      <c r="IXU54" s="766"/>
      <c r="IXV54" s="766"/>
      <c r="IXW54" s="766"/>
      <c r="IXX54" s="766"/>
      <c r="IXY54" s="766" t="s">
        <v>939</v>
      </c>
      <c r="IXZ54" s="766"/>
      <c r="IYA54" s="766"/>
      <c r="IYB54" s="766"/>
      <c r="IYC54" s="766"/>
      <c r="IYD54" s="766"/>
      <c r="IYE54" s="766"/>
      <c r="IYF54" s="766"/>
      <c r="IYG54" s="766" t="s">
        <v>939</v>
      </c>
      <c r="IYH54" s="766"/>
      <c r="IYI54" s="766"/>
      <c r="IYJ54" s="766"/>
      <c r="IYK54" s="766"/>
      <c r="IYL54" s="766"/>
      <c r="IYM54" s="766"/>
      <c r="IYN54" s="766"/>
      <c r="IYO54" s="766" t="s">
        <v>939</v>
      </c>
      <c r="IYP54" s="766"/>
      <c r="IYQ54" s="766"/>
      <c r="IYR54" s="766"/>
      <c r="IYS54" s="766"/>
      <c r="IYT54" s="766"/>
      <c r="IYU54" s="766"/>
      <c r="IYV54" s="766"/>
      <c r="IYW54" s="766" t="s">
        <v>939</v>
      </c>
      <c r="IYX54" s="766"/>
      <c r="IYY54" s="766"/>
      <c r="IYZ54" s="766"/>
      <c r="IZA54" s="766"/>
      <c r="IZB54" s="766"/>
      <c r="IZC54" s="766"/>
      <c r="IZD54" s="766"/>
      <c r="IZE54" s="766" t="s">
        <v>939</v>
      </c>
      <c r="IZF54" s="766"/>
      <c r="IZG54" s="766"/>
      <c r="IZH54" s="766"/>
      <c r="IZI54" s="766"/>
      <c r="IZJ54" s="766"/>
      <c r="IZK54" s="766"/>
      <c r="IZL54" s="766"/>
      <c r="IZM54" s="766" t="s">
        <v>939</v>
      </c>
      <c r="IZN54" s="766"/>
      <c r="IZO54" s="766"/>
      <c r="IZP54" s="766"/>
      <c r="IZQ54" s="766"/>
      <c r="IZR54" s="766"/>
      <c r="IZS54" s="766"/>
      <c r="IZT54" s="766"/>
      <c r="IZU54" s="766" t="s">
        <v>939</v>
      </c>
      <c r="IZV54" s="766"/>
      <c r="IZW54" s="766"/>
      <c r="IZX54" s="766"/>
      <c r="IZY54" s="766"/>
      <c r="IZZ54" s="766"/>
      <c r="JAA54" s="766"/>
      <c r="JAB54" s="766"/>
      <c r="JAC54" s="766" t="s">
        <v>939</v>
      </c>
      <c r="JAD54" s="766"/>
      <c r="JAE54" s="766"/>
      <c r="JAF54" s="766"/>
      <c r="JAG54" s="766"/>
      <c r="JAH54" s="766"/>
      <c r="JAI54" s="766"/>
      <c r="JAJ54" s="766"/>
      <c r="JAK54" s="766" t="s">
        <v>939</v>
      </c>
      <c r="JAL54" s="766"/>
      <c r="JAM54" s="766"/>
      <c r="JAN54" s="766"/>
      <c r="JAO54" s="766"/>
      <c r="JAP54" s="766"/>
      <c r="JAQ54" s="766"/>
      <c r="JAR54" s="766"/>
      <c r="JAS54" s="766" t="s">
        <v>939</v>
      </c>
      <c r="JAT54" s="766"/>
      <c r="JAU54" s="766"/>
      <c r="JAV54" s="766"/>
      <c r="JAW54" s="766"/>
      <c r="JAX54" s="766"/>
      <c r="JAY54" s="766"/>
      <c r="JAZ54" s="766"/>
      <c r="JBA54" s="766" t="s">
        <v>939</v>
      </c>
      <c r="JBB54" s="766"/>
      <c r="JBC54" s="766"/>
      <c r="JBD54" s="766"/>
      <c r="JBE54" s="766"/>
      <c r="JBF54" s="766"/>
      <c r="JBG54" s="766"/>
      <c r="JBH54" s="766"/>
      <c r="JBI54" s="766" t="s">
        <v>939</v>
      </c>
      <c r="JBJ54" s="766"/>
      <c r="JBK54" s="766"/>
      <c r="JBL54" s="766"/>
      <c r="JBM54" s="766"/>
      <c r="JBN54" s="766"/>
      <c r="JBO54" s="766"/>
      <c r="JBP54" s="766"/>
      <c r="JBQ54" s="766" t="s">
        <v>939</v>
      </c>
      <c r="JBR54" s="766"/>
      <c r="JBS54" s="766"/>
      <c r="JBT54" s="766"/>
      <c r="JBU54" s="766"/>
      <c r="JBV54" s="766"/>
      <c r="JBW54" s="766"/>
      <c r="JBX54" s="766"/>
      <c r="JBY54" s="766" t="s">
        <v>939</v>
      </c>
      <c r="JBZ54" s="766"/>
      <c r="JCA54" s="766"/>
      <c r="JCB54" s="766"/>
      <c r="JCC54" s="766"/>
      <c r="JCD54" s="766"/>
      <c r="JCE54" s="766"/>
      <c r="JCF54" s="766"/>
      <c r="JCG54" s="766" t="s">
        <v>939</v>
      </c>
      <c r="JCH54" s="766"/>
      <c r="JCI54" s="766"/>
      <c r="JCJ54" s="766"/>
      <c r="JCK54" s="766"/>
      <c r="JCL54" s="766"/>
      <c r="JCM54" s="766"/>
      <c r="JCN54" s="766"/>
      <c r="JCO54" s="766" t="s">
        <v>939</v>
      </c>
      <c r="JCP54" s="766"/>
      <c r="JCQ54" s="766"/>
      <c r="JCR54" s="766"/>
      <c r="JCS54" s="766"/>
      <c r="JCT54" s="766"/>
      <c r="JCU54" s="766"/>
      <c r="JCV54" s="766"/>
      <c r="JCW54" s="766" t="s">
        <v>939</v>
      </c>
      <c r="JCX54" s="766"/>
      <c r="JCY54" s="766"/>
      <c r="JCZ54" s="766"/>
      <c r="JDA54" s="766"/>
      <c r="JDB54" s="766"/>
      <c r="JDC54" s="766"/>
      <c r="JDD54" s="766"/>
      <c r="JDE54" s="766" t="s">
        <v>939</v>
      </c>
      <c r="JDF54" s="766"/>
      <c r="JDG54" s="766"/>
      <c r="JDH54" s="766"/>
      <c r="JDI54" s="766"/>
      <c r="JDJ54" s="766"/>
      <c r="JDK54" s="766"/>
      <c r="JDL54" s="766"/>
      <c r="JDM54" s="766" t="s">
        <v>939</v>
      </c>
      <c r="JDN54" s="766"/>
      <c r="JDO54" s="766"/>
      <c r="JDP54" s="766"/>
      <c r="JDQ54" s="766"/>
      <c r="JDR54" s="766"/>
      <c r="JDS54" s="766"/>
      <c r="JDT54" s="766"/>
      <c r="JDU54" s="766" t="s">
        <v>939</v>
      </c>
      <c r="JDV54" s="766"/>
      <c r="JDW54" s="766"/>
      <c r="JDX54" s="766"/>
      <c r="JDY54" s="766"/>
      <c r="JDZ54" s="766"/>
      <c r="JEA54" s="766"/>
      <c r="JEB54" s="766"/>
      <c r="JEC54" s="766" t="s">
        <v>939</v>
      </c>
      <c r="JED54" s="766"/>
      <c r="JEE54" s="766"/>
      <c r="JEF54" s="766"/>
      <c r="JEG54" s="766"/>
      <c r="JEH54" s="766"/>
      <c r="JEI54" s="766"/>
      <c r="JEJ54" s="766"/>
      <c r="JEK54" s="766" t="s">
        <v>939</v>
      </c>
      <c r="JEL54" s="766"/>
      <c r="JEM54" s="766"/>
      <c r="JEN54" s="766"/>
      <c r="JEO54" s="766"/>
      <c r="JEP54" s="766"/>
      <c r="JEQ54" s="766"/>
      <c r="JER54" s="766"/>
      <c r="JES54" s="766" t="s">
        <v>939</v>
      </c>
      <c r="JET54" s="766"/>
      <c r="JEU54" s="766"/>
      <c r="JEV54" s="766"/>
      <c r="JEW54" s="766"/>
      <c r="JEX54" s="766"/>
      <c r="JEY54" s="766"/>
      <c r="JEZ54" s="766"/>
      <c r="JFA54" s="766" t="s">
        <v>939</v>
      </c>
      <c r="JFB54" s="766"/>
      <c r="JFC54" s="766"/>
      <c r="JFD54" s="766"/>
      <c r="JFE54" s="766"/>
      <c r="JFF54" s="766"/>
      <c r="JFG54" s="766"/>
      <c r="JFH54" s="766"/>
      <c r="JFI54" s="766" t="s">
        <v>939</v>
      </c>
      <c r="JFJ54" s="766"/>
      <c r="JFK54" s="766"/>
      <c r="JFL54" s="766"/>
      <c r="JFM54" s="766"/>
      <c r="JFN54" s="766"/>
      <c r="JFO54" s="766"/>
      <c r="JFP54" s="766"/>
      <c r="JFQ54" s="766" t="s">
        <v>939</v>
      </c>
      <c r="JFR54" s="766"/>
      <c r="JFS54" s="766"/>
      <c r="JFT54" s="766"/>
      <c r="JFU54" s="766"/>
      <c r="JFV54" s="766"/>
      <c r="JFW54" s="766"/>
      <c r="JFX54" s="766"/>
      <c r="JFY54" s="766" t="s">
        <v>939</v>
      </c>
      <c r="JFZ54" s="766"/>
      <c r="JGA54" s="766"/>
      <c r="JGB54" s="766"/>
      <c r="JGC54" s="766"/>
      <c r="JGD54" s="766"/>
      <c r="JGE54" s="766"/>
      <c r="JGF54" s="766"/>
      <c r="JGG54" s="766" t="s">
        <v>939</v>
      </c>
      <c r="JGH54" s="766"/>
      <c r="JGI54" s="766"/>
      <c r="JGJ54" s="766"/>
      <c r="JGK54" s="766"/>
      <c r="JGL54" s="766"/>
      <c r="JGM54" s="766"/>
      <c r="JGN54" s="766"/>
      <c r="JGO54" s="766" t="s">
        <v>939</v>
      </c>
      <c r="JGP54" s="766"/>
      <c r="JGQ54" s="766"/>
      <c r="JGR54" s="766"/>
      <c r="JGS54" s="766"/>
      <c r="JGT54" s="766"/>
      <c r="JGU54" s="766"/>
      <c r="JGV54" s="766"/>
      <c r="JGW54" s="766" t="s">
        <v>939</v>
      </c>
      <c r="JGX54" s="766"/>
      <c r="JGY54" s="766"/>
      <c r="JGZ54" s="766"/>
      <c r="JHA54" s="766"/>
      <c r="JHB54" s="766"/>
      <c r="JHC54" s="766"/>
      <c r="JHD54" s="766"/>
      <c r="JHE54" s="766" t="s">
        <v>939</v>
      </c>
      <c r="JHF54" s="766"/>
      <c r="JHG54" s="766"/>
      <c r="JHH54" s="766"/>
      <c r="JHI54" s="766"/>
      <c r="JHJ54" s="766"/>
      <c r="JHK54" s="766"/>
      <c r="JHL54" s="766"/>
      <c r="JHM54" s="766" t="s">
        <v>939</v>
      </c>
      <c r="JHN54" s="766"/>
      <c r="JHO54" s="766"/>
      <c r="JHP54" s="766"/>
      <c r="JHQ54" s="766"/>
      <c r="JHR54" s="766"/>
      <c r="JHS54" s="766"/>
      <c r="JHT54" s="766"/>
      <c r="JHU54" s="766" t="s">
        <v>939</v>
      </c>
      <c r="JHV54" s="766"/>
      <c r="JHW54" s="766"/>
      <c r="JHX54" s="766"/>
      <c r="JHY54" s="766"/>
      <c r="JHZ54" s="766"/>
      <c r="JIA54" s="766"/>
      <c r="JIB54" s="766"/>
      <c r="JIC54" s="766" t="s">
        <v>939</v>
      </c>
      <c r="JID54" s="766"/>
      <c r="JIE54" s="766"/>
      <c r="JIF54" s="766"/>
      <c r="JIG54" s="766"/>
      <c r="JIH54" s="766"/>
      <c r="JII54" s="766"/>
      <c r="JIJ54" s="766"/>
      <c r="JIK54" s="766" t="s">
        <v>939</v>
      </c>
      <c r="JIL54" s="766"/>
      <c r="JIM54" s="766"/>
      <c r="JIN54" s="766"/>
      <c r="JIO54" s="766"/>
      <c r="JIP54" s="766"/>
      <c r="JIQ54" s="766"/>
      <c r="JIR54" s="766"/>
      <c r="JIS54" s="766" t="s">
        <v>939</v>
      </c>
      <c r="JIT54" s="766"/>
      <c r="JIU54" s="766"/>
      <c r="JIV54" s="766"/>
      <c r="JIW54" s="766"/>
      <c r="JIX54" s="766"/>
      <c r="JIY54" s="766"/>
      <c r="JIZ54" s="766"/>
      <c r="JJA54" s="766" t="s">
        <v>939</v>
      </c>
      <c r="JJB54" s="766"/>
      <c r="JJC54" s="766"/>
      <c r="JJD54" s="766"/>
      <c r="JJE54" s="766"/>
      <c r="JJF54" s="766"/>
      <c r="JJG54" s="766"/>
      <c r="JJH54" s="766"/>
      <c r="JJI54" s="766" t="s">
        <v>939</v>
      </c>
      <c r="JJJ54" s="766"/>
      <c r="JJK54" s="766"/>
      <c r="JJL54" s="766"/>
      <c r="JJM54" s="766"/>
      <c r="JJN54" s="766"/>
      <c r="JJO54" s="766"/>
      <c r="JJP54" s="766"/>
      <c r="JJQ54" s="766" t="s">
        <v>939</v>
      </c>
      <c r="JJR54" s="766"/>
      <c r="JJS54" s="766"/>
      <c r="JJT54" s="766"/>
      <c r="JJU54" s="766"/>
      <c r="JJV54" s="766"/>
      <c r="JJW54" s="766"/>
      <c r="JJX54" s="766"/>
      <c r="JJY54" s="766" t="s">
        <v>939</v>
      </c>
      <c r="JJZ54" s="766"/>
      <c r="JKA54" s="766"/>
      <c r="JKB54" s="766"/>
      <c r="JKC54" s="766"/>
      <c r="JKD54" s="766"/>
      <c r="JKE54" s="766"/>
      <c r="JKF54" s="766"/>
      <c r="JKG54" s="766" t="s">
        <v>939</v>
      </c>
      <c r="JKH54" s="766"/>
      <c r="JKI54" s="766"/>
      <c r="JKJ54" s="766"/>
      <c r="JKK54" s="766"/>
      <c r="JKL54" s="766"/>
      <c r="JKM54" s="766"/>
      <c r="JKN54" s="766"/>
      <c r="JKO54" s="766" t="s">
        <v>939</v>
      </c>
      <c r="JKP54" s="766"/>
      <c r="JKQ54" s="766"/>
      <c r="JKR54" s="766"/>
      <c r="JKS54" s="766"/>
      <c r="JKT54" s="766"/>
      <c r="JKU54" s="766"/>
      <c r="JKV54" s="766"/>
      <c r="JKW54" s="766" t="s">
        <v>939</v>
      </c>
      <c r="JKX54" s="766"/>
      <c r="JKY54" s="766"/>
      <c r="JKZ54" s="766"/>
      <c r="JLA54" s="766"/>
      <c r="JLB54" s="766"/>
      <c r="JLC54" s="766"/>
      <c r="JLD54" s="766"/>
      <c r="JLE54" s="766" t="s">
        <v>939</v>
      </c>
      <c r="JLF54" s="766"/>
      <c r="JLG54" s="766"/>
      <c r="JLH54" s="766"/>
      <c r="JLI54" s="766"/>
      <c r="JLJ54" s="766"/>
      <c r="JLK54" s="766"/>
      <c r="JLL54" s="766"/>
      <c r="JLM54" s="766" t="s">
        <v>939</v>
      </c>
      <c r="JLN54" s="766"/>
      <c r="JLO54" s="766"/>
      <c r="JLP54" s="766"/>
      <c r="JLQ54" s="766"/>
      <c r="JLR54" s="766"/>
      <c r="JLS54" s="766"/>
      <c r="JLT54" s="766"/>
      <c r="JLU54" s="766" t="s">
        <v>939</v>
      </c>
      <c r="JLV54" s="766"/>
      <c r="JLW54" s="766"/>
      <c r="JLX54" s="766"/>
      <c r="JLY54" s="766"/>
      <c r="JLZ54" s="766"/>
      <c r="JMA54" s="766"/>
      <c r="JMB54" s="766"/>
      <c r="JMC54" s="766" t="s">
        <v>939</v>
      </c>
      <c r="JMD54" s="766"/>
      <c r="JME54" s="766"/>
      <c r="JMF54" s="766"/>
      <c r="JMG54" s="766"/>
      <c r="JMH54" s="766"/>
      <c r="JMI54" s="766"/>
      <c r="JMJ54" s="766"/>
      <c r="JMK54" s="766" t="s">
        <v>939</v>
      </c>
      <c r="JML54" s="766"/>
      <c r="JMM54" s="766"/>
      <c r="JMN54" s="766"/>
      <c r="JMO54" s="766"/>
      <c r="JMP54" s="766"/>
      <c r="JMQ54" s="766"/>
      <c r="JMR54" s="766"/>
      <c r="JMS54" s="766" t="s">
        <v>939</v>
      </c>
      <c r="JMT54" s="766"/>
      <c r="JMU54" s="766"/>
      <c r="JMV54" s="766"/>
      <c r="JMW54" s="766"/>
      <c r="JMX54" s="766"/>
      <c r="JMY54" s="766"/>
      <c r="JMZ54" s="766"/>
      <c r="JNA54" s="766" t="s">
        <v>939</v>
      </c>
      <c r="JNB54" s="766"/>
      <c r="JNC54" s="766"/>
      <c r="JND54" s="766"/>
      <c r="JNE54" s="766"/>
      <c r="JNF54" s="766"/>
      <c r="JNG54" s="766"/>
      <c r="JNH54" s="766"/>
      <c r="JNI54" s="766" t="s">
        <v>939</v>
      </c>
      <c r="JNJ54" s="766"/>
      <c r="JNK54" s="766"/>
      <c r="JNL54" s="766"/>
      <c r="JNM54" s="766"/>
      <c r="JNN54" s="766"/>
      <c r="JNO54" s="766"/>
      <c r="JNP54" s="766"/>
      <c r="JNQ54" s="766" t="s">
        <v>939</v>
      </c>
      <c r="JNR54" s="766"/>
      <c r="JNS54" s="766"/>
      <c r="JNT54" s="766"/>
      <c r="JNU54" s="766"/>
      <c r="JNV54" s="766"/>
      <c r="JNW54" s="766"/>
      <c r="JNX54" s="766"/>
      <c r="JNY54" s="766" t="s">
        <v>939</v>
      </c>
      <c r="JNZ54" s="766"/>
      <c r="JOA54" s="766"/>
      <c r="JOB54" s="766"/>
      <c r="JOC54" s="766"/>
      <c r="JOD54" s="766"/>
      <c r="JOE54" s="766"/>
      <c r="JOF54" s="766"/>
      <c r="JOG54" s="766" t="s">
        <v>939</v>
      </c>
      <c r="JOH54" s="766"/>
      <c r="JOI54" s="766"/>
      <c r="JOJ54" s="766"/>
      <c r="JOK54" s="766"/>
      <c r="JOL54" s="766"/>
      <c r="JOM54" s="766"/>
      <c r="JON54" s="766"/>
      <c r="JOO54" s="766" t="s">
        <v>939</v>
      </c>
      <c r="JOP54" s="766"/>
      <c r="JOQ54" s="766"/>
      <c r="JOR54" s="766"/>
      <c r="JOS54" s="766"/>
      <c r="JOT54" s="766"/>
      <c r="JOU54" s="766"/>
      <c r="JOV54" s="766"/>
      <c r="JOW54" s="766" t="s">
        <v>939</v>
      </c>
      <c r="JOX54" s="766"/>
      <c r="JOY54" s="766"/>
      <c r="JOZ54" s="766"/>
      <c r="JPA54" s="766"/>
      <c r="JPB54" s="766"/>
      <c r="JPC54" s="766"/>
      <c r="JPD54" s="766"/>
      <c r="JPE54" s="766" t="s">
        <v>939</v>
      </c>
      <c r="JPF54" s="766"/>
      <c r="JPG54" s="766"/>
      <c r="JPH54" s="766"/>
      <c r="JPI54" s="766"/>
      <c r="JPJ54" s="766"/>
      <c r="JPK54" s="766"/>
      <c r="JPL54" s="766"/>
      <c r="JPM54" s="766" t="s">
        <v>939</v>
      </c>
      <c r="JPN54" s="766"/>
      <c r="JPO54" s="766"/>
      <c r="JPP54" s="766"/>
      <c r="JPQ54" s="766"/>
      <c r="JPR54" s="766"/>
      <c r="JPS54" s="766"/>
      <c r="JPT54" s="766"/>
      <c r="JPU54" s="766" t="s">
        <v>939</v>
      </c>
      <c r="JPV54" s="766"/>
      <c r="JPW54" s="766"/>
      <c r="JPX54" s="766"/>
      <c r="JPY54" s="766"/>
      <c r="JPZ54" s="766"/>
      <c r="JQA54" s="766"/>
      <c r="JQB54" s="766"/>
      <c r="JQC54" s="766" t="s">
        <v>939</v>
      </c>
      <c r="JQD54" s="766"/>
      <c r="JQE54" s="766"/>
      <c r="JQF54" s="766"/>
      <c r="JQG54" s="766"/>
      <c r="JQH54" s="766"/>
      <c r="JQI54" s="766"/>
      <c r="JQJ54" s="766"/>
      <c r="JQK54" s="766" t="s">
        <v>939</v>
      </c>
      <c r="JQL54" s="766"/>
      <c r="JQM54" s="766"/>
      <c r="JQN54" s="766"/>
      <c r="JQO54" s="766"/>
      <c r="JQP54" s="766"/>
      <c r="JQQ54" s="766"/>
      <c r="JQR54" s="766"/>
      <c r="JQS54" s="766" t="s">
        <v>939</v>
      </c>
      <c r="JQT54" s="766"/>
      <c r="JQU54" s="766"/>
      <c r="JQV54" s="766"/>
      <c r="JQW54" s="766"/>
      <c r="JQX54" s="766"/>
      <c r="JQY54" s="766"/>
      <c r="JQZ54" s="766"/>
      <c r="JRA54" s="766" t="s">
        <v>939</v>
      </c>
      <c r="JRB54" s="766"/>
      <c r="JRC54" s="766"/>
      <c r="JRD54" s="766"/>
      <c r="JRE54" s="766"/>
      <c r="JRF54" s="766"/>
      <c r="JRG54" s="766"/>
      <c r="JRH54" s="766"/>
      <c r="JRI54" s="766" t="s">
        <v>939</v>
      </c>
      <c r="JRJ54" s="766"/>
      <c r="JRK54" s="766"/>
      <c r="JRL54" s="766"/>
      <c r="JRM54" s="766"/>
      <c r="JRN54" s="766"/>
      <c r="JRO54" s="766"/>
      <c r="JRP54" s="766"/>
      <c r="JRQ54" s="766" t="s">
        <v>939</v>
      </c>
      <c r="JRR54" s="766"/>
      <c r="JRS54" s="766"/>
      <c r="JRT54" s="766"/>
      <c r="JRU54" s="766"/>
      <c r="JRV54" s="766"/>
      <c r="JRW54" s="766"/>
      <c r="JRX54" s="766"/>
      <c r="JRY54" s="766" t="s">
        <v>939</v>
      </c>
      <c r="JRZ54" s="766"/>
      <c r="JSA54" s="766"/>
      <c r="JSB54" s="766"/>
      <c r="JSC54" s="766"/>
      <c r="JSD54" s="766"/>
      <c r="JSE54" s="766"/>
      <c r="JSF54" s="766"/>
      <c r="JSG54" s="766" t="s">
        <v>939</v>
      </c>
      <c r="JSH54" s="766"/>
      <c r="JSI54" s="766"/>
      <c r="JSJ54" s="766"/>
      <c r="JSK54" s="766"/>
      <c r="JSL54" s="766"/>
      <c r="JSM54" s="766"/>
      <c r="JSN54" s="766"/>
      <c r="JSO54" s="766" t="s">
        <v>939</v>
      </c>
      <c r="JSP54" s="766"/>
      <c r="JSQ54" s="766"/>
      <c r="JSR54" s="766"/>
      <c r="JSS54" s="766"/>
      <c r="JST54" s="766"/>
      <c r="JSU54" s="766"/>
      <c r="JSV54" s="766"/>
      <c r="JSW54" s="766" t="s">
        <v>939</v>
      </c>
      <c r="JSX54" s="766"/>
      <c r="JSY54" s="766"/>
      <c r="JSZ54" s="766"/>
      <c r="JTA54" s="766"/>
      <c r="JTB54" s="766"/>
      <c r="JTC54" s="766"/>
      <c r="JTD54" s="766"/>
      <c r="JTE54" s="766" t="s">
        <v>939</v>
      </c>
      <c r="JTF54" s="766"/>
      <c r="JTG54" s="766"/>
      <c r="JTH54" s="766"/>
      <c r="JTI54" s="766"/>
      <c r="JTJ54" s="766"/>
      <c r="JTK54" s="766"/>
      <c r="JTL54" s="766"/>
      <c r="JTM54" s="766" t="s">
        <v>939</v>
      </c>
      <c r="JTN54" s="766"/>
      <c r="JTO54" s="766"/>
      <c r="JTP54" s="766"/>
      <c r="JTQ54" s="766"/>
      <c r="JTR54" s="766"/>
      <c r="JTS54" s="766"/>
      <c r="JTT54" s="766"/>
      <c r="JTU54" s="766" t="s">
        <v>939</v>
      </c>
      <c r="JTV54" s="766"/>
      <c r="JTW54" s="766"/>
      <c r="JTX54" s="766"/>
      <c r="JTY54" s="766"/>
      <c r="JTZ54" s="766"/>
      <c r="JUA54" s="766"/>
      <c r="JUB54" s="766"/>
      <c r="JUC54" s="766" t="s">
        <v>939</v>
      </c>
      <c r="JUD54" s="766"/>
      <c r="JUE54" s="766"/>
      <c r="JUF54" s="766"/>
      <c r="JUG54" s="766"/>
      <c r="JUH54" s="766"/>
      <c r="JUI54" s="766"/>
      <c r="JUJ54" s="766"/>
      <c r="JUK54" s="766" t="s">
        <v>939</v>
      </c>
      <c r="JUL54" s="766"/>
      <c r="JUM54" s="766"/>
      <c r="JUN54" s="766"/>
      <c r="JUO54" s="766"/>
      <c r="JUP54" s="766"/>
      <c r="JUQ54" s="766"/>
      <c r="JUR54" s="766"/>
      <c r="JUS54" s="766" t="s">
        <v>939</v>
      </c>
      <c r="JUT54" s="766"/>
      <c r="JUU54" s="766"/>
      <c r="JUV54" s="766"/>
      <c r="JUW54" s="766"/>
      <c r="JUX54" s="766"/>
      <c r="JUY54" s="766"/>
      <c r="JUZ54" s="766"/>
      <c r="JVA54" s="766" t="s">
        <v>939</v>
      </c>
      <c r="JVB54" s="766"/>
      <c r="JVC54" s="766"/>
      <c r="JVD54" s="766"/>
      <c r="JVE54" s="766"/>
      <c r="JVF54" s="766"/>
      <c r="JVG54" s="766"/>
      <c r="JVH54" s="766"/>
      <c r="JVI54" s="766" t="s">
        <v>939</v>
      </c>
      <c r="JVJ54" s="766"/>
      <c r="JVK54" s="766"/>
      <c r="JVL54" s="766"/>
      <c r="JVM54" s="766"/>
      <c r="JVN54" s="766"/>
      <c r="JVO54" s="766"/>
      <c r="JVP54" s="766"/>
      <c r="JVQ54" s="766" t="s">
        <v>939</v>
      </c>
      <c r="JVR54" s="766"/>
      <c r="JVS54" s="766"/>
      <c r="JVT54" s="766"/>
      <c r="JVU54" s="766"/>
      <c r="JVV54" s="766"/>
      <c r="JVW54" s="766"/>
      <c r="JVX54" s="766"/>
      <c r="JVY54" s="766" t="s">
        <v>939</v>
      </c>
      <c r="JVZ54" s="766"/>
      <c r="JWA54" s="766"/>
      <c r="JWB54" s="766"/>
      <c r="JWC54" s="766"/>
      <c r="JWD54" s="766"/>
      <c r="JWE54" s="766"/>
      <c r="JWF54" s="766"/>
      <c r="JWG54" s="766" t="s">
        <v>939</v>
      </c>
      <c r="JWH54" s="766"/>
      <c r="JWI54" s="766"/>
      <c r="JWJ54" s="766"/>
      <c r="JWK54" s="766"/>
      <c r="JWL54" s="766"/>
      <c r="JWM54" s="766"/>
      <c r="JWN54" s="766"/>
      <c r="JWO54" s="766" t="s">
        <v>939</v>
      </c>
      <c r="JWP54" s="766"/>
      <c r="JWQ54" s="766"/>
      <c r="JWR54" s="766"/>
      <c r="JWS54" s="766"/>
      <c r="JWT54" s="766"/>
      <c r="JWU54" s="766"/>
      <c r="JWV54" s="766"/>
      <c r="JWW54" s="766" t="s">
        <v>939</v>
      </c>
      <c r="JWX54" s="766"/>
      <c r="JWY54" s="766"/>
      <c r="JWZ54" s="766"/>
      <c r="JXA54" s="766"/>
      <c r="JXB54" s="766"/>
      <c r="JXC54" s="766"/>
      <c r="JXD54" s="766"/>
      <c r="JXE54" s="766" t="s">
        <v>939</v>
      </c>
      <c r="JXF54" s="766"/>
      <c r="JXG54" s="766"/>
      <c r="JXH54" s="766"/>
      <c r="JXI54" s="766"/>
      <c r="JXJ54" s="766"/>
      <c r="JXK54" s="766"/>
      <c r="JXL54" s="766"/>
      <c r="JXM54" s="766" t="s">
        <v>939</v>
      </c>
      <c r="JXN54" s="766"/>
      <c r="JXO54" s="766"/>
      <c r="JXP54" s="766"/>
      <c r="JXQ54" s="766"/>
      <c r="JXR54" s="766"/>
      <c r="JXS54" s="766"/>
      <c r="JXT54" s="766"/>
      <c r="JXU54" s="766" t="s">
        <v>939</v>
      </c>
      <c r="JXV54" s="766"/>
      <c r="JXW54" s="766"/>
      <c r="JXX54" s="766"/>
      <c r="JXY54" s="766"/>
      <c r="JXZ54" s="766"/>
      <c r="JYA54" s="766"/>
      <c r="JYB54" s="766"/>
      <c r="JYC54" s="766" t="s">
        <v>939</v>
      </c>
      <c r="JYD54" s="766"/>
      <c r="JYE54" s="766"/>
      <c r="JYF54" s="766"/>
      <c r="JYG54" s="766"/>
      <c r="JYH54" s="766"/>
      <c r="JYI54" s="766"/>
      <c r="JYJ54" s="766"/>
      <c r="JYK54" s="766" t="s">
        <v>939</v>
      </c>
      <c r="JYL54" s="766"/>
      <c r="JYM54" s="766"/>
      <c r="JYN54" s="766"/>
      <c r="JYO54" s="766"/>
      <c r="JYP54" s="766"/>
      <c r="JYQ54" s="766"/>
      <c r="JYR54" s="766"/>
      <c r="JYS54" s="766" t="s">
        <v>939</v>
      </c>
      <c r="JYT54" s="766"/>
      <c r="JYU54" s="766"/>
      <c r="JYV54" s="766"/>
      <c r="JYW54" s="766"/>
      <c r="JYX54" s="766"/>
      <c r="JYY54" s="766"/>
      <c r="JYZ54" s="766"/>
      <c r="JZA54" s="766" t="s">
        <v>939</v>
      </c>
      <c r="JZB54" s="766"/>
      <c r="JZC54" s="766"/>
      <c r="JZD54" s="766"/>
      <c r="JZE54" s="766"/>
      <c r="JZF54" s="766"/>
      <c r="JZG54" s="766"/>
      <c r="JZH54" s="766"/>
      <c r="JZI54" s="766" t="s">
        <v>939</v>
      </c>
      <c r="JZJ54" s="766"/>
      <c r="JZK54" s="766"/>
      <c r="JZL54" s="766"/>
      <c r="JZM54" s="766"/>
      <c r="JZN54" s="766"/>
      <c r="JZO54" s="766"/>
      <c r="JZP54" s="766"/>
      <c r="JZQ54" s="766" t="s">
        <v>939</v>
      </c>
      <c r="JZR54" s="766"/>
      <c r="JZS54" s="766"/>
      <c r="JZT54" s="766"/>
      <c r="JZU54" s="766"/>
      <c r="JZV54" s="766"/>
      <c r="JZW54" s="766"/>
      <c r="JZX54" s="766"/>
      <c r="JZY54" s="766" t="s">
        <v>939</v>
      </c>
      <c r="JZZ54" s="766"/>
      <c r="KAA54" s="766"/>
      <c r="KAB54" s="766"/>
      <c r="KAC54" s="766"/>
      <c r="KAD54" s="766"/>
      <c r="KAE54" s="766"/>
      <c r="KAF54" s="766"/>
      <c r="KAG54" s="766" t="s">
        <v>939</v>
      </c>
      <c r="KAH54" s="766"/>
      <c r="KAI54" s="766"/>
      <c r="KAJ54" s="766"/>
      <c r="KAK54" s="766"/>
      <c r="KAL54" s="766"/>
      <c r="KAM54" s="766"/>
      <c r="KAN54" s="766"/>
      <c r="KAO54" s="766" t="s">
        <v>939</v>
      </c>
      <c r="KAP54" s="766"/>
      <c r="KAQ54" s="766"/>
      <c r="KAR54" s="766"/>
      <c r="KAS54" s="766"/>
      <c r="KAT54" s="766"/>
      <c r="KAU54" s="766"/>
      <c r="KAV54" s="766"/>
      <c r="KAW54" s="766" t="s">
        <v>939</v>
      </c>
      <c r="KAX54" s="766"/>
      <c r="KAY54" s="766"/>
      <c r="KAZ54" s="766"/>
      <c r="KBA54" s="766"/>
      <c r="KBB54" s="766"/>
      <c r="KBC54" s="766"/>
      <c r="KBD54" s="766"/>
      <c r="KBE54" s="766" t="s">
        <v>939</v>
      </c>
      <c r="KBF54" s="766"/>
      <c r="KBG54" s="766"/>
      <c r="KBH54" s="766"/>
      <c r="KBI54" s="766"/>
      <c r="KBJ54" s="766"/>
      <c r="KBK54" s="766"/>
      <c r="KBL54" s="766"/>
      <c r="KBM54" s="766" t="s">
        <v>939</v>
      </c>
      <c r="KBN54" s="766"/>
      <c r="KBO54" s="766"/>
      <c r="KBP54" s="766"/>
      <c r="KBQ54" s="766"/>
      <c r="KBR54" s="766"/>
      <c r="KBS54" s="766"/>
      <c r="KBT54" s="766"/>
      <c r="KBU54" s="766" t="s">
        <v>939</v>
      </c>
      <c r="KBV54" s="766"/>
      <c r="KBW54" s="766"/>
      <c r="KBX54" s="766"/>
      <c r="KBY54" s="766"/>
      <c r="KBZ54" s="766"/>
      <c r="KCA54" s="766"/>
      <c r="KCB54" s="766"/>
      <c r="KCC54" s="766" t="s">
        <v>939</v>
      </c>
      <c r="KCD54" s="766"/>
      <c r="KCE54" s="766"/>
      <c r="KCF54" s="766"/>
      <c r="KCG54" s="766"/>
      <c r="KCH54" s="766"/>
      <c r="KCI54" s="766"/>
      <c r="KCJ54" s="766"/>
      <c r="KCK54" s="766" t="s">
        <v>939</v>
      </c>
      <c r="KCL54" s="766"/>
      <c r="KCM54" s="766"/>
      <c r="KCN54" s="766"/>
      <c r="KCO54" s="766"/>
      <c r="KCP54" s="766"/>
      <c r="KCQ54" s="766"/>
      <c r="KCR54" s="766"/>
      <c r="KCS54" s="766" t="s">
        <v>939</v>
      </c>
      <c r="KCT54" s="766"/>
      <c r="KCU54" s="766"/>
      <c r="KCV54" s="766"/>
      <c r="KCW54" s="766"/>
      <c r="KCX54" s="766"/>
      <c r="KCY54" s="766"/>
      <c r="KCZ54" s="766"/>
      <c r="KDA54" s="766" t="s">
        <v>939</v>
      </c>
      <c r="KDB54" s="766"/>
      <c r="KDC54" s="766"/>
      <c r="KDD54" s="766"/>
      <c r="KDE54" s="766"/>
      <c r="KDF54" s="766"/>
      <c r="KDG54" s="766"/>
      <c r="KDH54" s="766"/>
      <c r="KDI54" s="766" t="s">
        <v>939</v>
      </c>
      <c r="KDJ54" s="766"/>
      <c r="KDK54" s="766"/>
      <c r="KDL54" s="766"/>
      <c r="KDM54" s="766"/>
      <c r="KDN54" s="766"/>
      <c r="KDO54" s="766"/>
      <c r="KDP54" s="766"/>
      <c r="KDQ54" s="766" t="s">
        <v>939</v>
      </c>
      <c r="KDR54" s="766"/>
      <c r="KDS54" s="766"/>
      <c r="KDT54" s="766"/>
      <c r="KDU54" s="766"/>
      <c r="KDV54" s="766"/>
      <c r="KDW54" s="766"/>
      <c r="KDX54" s="766"/>
      <c r="KDY54" s="766" t="s">
        <v>939</v>
      </c>
      <c r="KDZ54" s="766"/>
      <c r="KEA54" s="766"/>
      <c r="KEB54" s="766"/>
      <c r="KEC54" s="766"/>
      <c r="KED54" s="766"/>
      <c r="KEE54" s="766"/>
      <c r="KEF54" s="766"/>
      <c r="KEG54" s="766" t="s">
        <v>939</v>
      </c>
      <c r="KEH54" s="766"/>
      <c r="KEI54" s="766"/>
      <c r="KEJ54" s="766"/>
      <c r="KEK54" s="766"/>
      <c r="KEL54" s="766"/>
      <c r="KEM54" s="766"/>
      <c r="KEN54" s="766"/>
      <c r="KEO54" s="766" t="s">
        <v>939</v>
      </c>
      <c r="KEP54" s="766"/>
      <c r="KEQ54" s="766"/>
      <c r="KER54" s="766"/>
      <c r="KES54" s="766"/>
      <c r="KET54" s="766"/>
      <c r="KEU54" s="766"/>
      <c r="KEV54" s="766"/>
      <c r="KEW54" s="766" t="s">
        <v>939</v>
      </c>
      <c r="KEX54" s="766"/>
      <c r="KEY54" s="766"/>
      <c r="KEZ54" s="766"/>
      <c r="KFA54" s="766"/>
      <c r="KFB54" s="766"/>
      <c r="KFC54" s="766"/>
      <c r="KFD54" s="766"/>
      <c r="KFE54" s="766" t="s">
        <v>939</v>
      </c>
      <c r="KFF54" s="766"/>
      <c r="KFG54" s="766"/>
      <c r="KFH54" s="766"/>
      <c r="KFI54" s="766"/>
      <c r="KFJ54" s="766"/>
      <c r="KFK54" s="766"/>
      <c r="KFL54" s="766"/>
      <c r="KFM54" s="766" t="s">
        <v>939</v>
      </c>
      <c r="KFN54" s="766"/>
      <c r="KFO54" s="766"/>
      <c r="KFP54" s="766"/>
      <c r="KFQ54" s="766"/>
      <c r="KFR54" s="766"/>
      <c r="KFS54" s="766"/>
      <c r="KFT54" s="766"/>
      <c r="KFU54" s="766" t="s">
        <v>939</v>
      </c>
      <c r="KFV54" s="766"/>
      <c r="KFW54" s="766"/>
      <c r="KFX54" s="766"/>
      <c r="KFY54" s="766"/>
      <c r="KFZ54" s="766"/>
      <c r="KGA54" s="766"/>
      <c r="KGB54" s="766"/>
      <c r="KGC54" s="766" t="s">
        <v>939</v>
      </c>
      <c r="KGD54" s="766"/>
      <c r="KGE54" s="766"/>
      <c r="KGF54" s="766"/>
      <c r="KGG54" s="766"/>
      <c r="KGH54" s="766"/>
      <c r="KGI54" s="766"/>
      <c r="KGJ54" s="766"/>
      <c r="KGK54" s="766" t="s">
        <v>939</v>
      </c>
      <c r="KGL54" s="766"/>
      <c r="KGM54" s="766"/>
      <c r="KGN54" s="766"/>
      <c r="KGO54" s="766"/>
      <c r="KGP54" s="766"/>
      <c r="KGQ54" s="766"/>
      <c r="KGR54" s="766"/>
      <c r="KGS54" s="766" t="s">
        <v>939</v>
      </c>
      <c r="KGT54" s="766"/>
      <c r="KGU54" s="766"/>
      <c r="KGV54" s="766"/>
      <c r="KGW54" s="766"/>
      <c r="KGX54" s="766"/>
      <c r="KGY54" s="766"/>
      <c r="KGZ54" s="766"/>
      <c r="KHA54" s="766" t="s">
        <v>939</v>
      </c>
      <c r="KHB54" s="766"/>
      <c r="KHC54" s="766"/>
      <c r="KHD54" s="766"/>
      <c r="KHE54" s="766"/>
      <c r="KHF54" s="766"/>
      <c r="KHG54" s="766"/>
      <c r="KHH54" s="766"/>
      <c r="KHI54" s="766" t="s">
        <v>939</v>
      </c>
      <c r="KHJ54" s="766"/>
      <c r="KHK54" s="766"/>
      <c r="KHL54" s="766"/>
      <c r="KHM54" s="766"/>
      <c r="KHN54" s="766"/>
      <c r="KHO54" s="766"/>
      <c r="KHP54" s="766"/>
      <c r="KHQ54" s="766" t="s">
        <v>939</v>
      </c>
      <c r="KHR54" s="766"/>
      <c r="KHS54" s="766"/>
      <c r="KHT54" s="766"/>
      <c r="KHU54" s="766"/>
      <c r="KHV54" s="766"/>
      <c r="KHW54" s="766"/>
      <c r="KHX54" s="766"/>
      <c r="KHY54" s="766" t="s">
        <v>939</v>
      </c>
      <c r="KHZ54" s="766"/>
      <c r="KIA54" s="766"/>
      <c r="KIB54" s="766"/>
      <c r="KIC54" s="766"/>
      <c r="KID54" s="766"/>
      <c r="KIE54" s="766"/>
      <c r="KIF54" s="766"/>
      <c r="KIG54" s="766" t="s">
        <v>939</v>
      </c>
      <c r="KIH54" s="766"/>
      <c r="KII54" s="766"/>
      <c r="KIJ54" s="766"/>
      <c r="KIK54" s="766"/>
      <c r="KIL54" s="766"/>
      <c r="KIM54" s="766"/>
      <c r="KIN54" s="766"/>
      <c r="KIO54" s="766" t="s">
        <v>939</v>
      </c>
      <c r="KIP54" s="766"/>
      <c r="KIQ54" s="766"/>
      <c r="KIR54" s="766"/>
      <c r="KIS54" s="766"/>
      <c r="KIT54" s="766"/>
      <c r="KIU54" s="766"/>
      <c r="KIV54" s="766"/>
      <c r="KIW54" s="766" t="s">
        <v>939</v>
      </c>
      <c r="KIX54" s="766"/>
      <c r="KIY54" s="766"/>
      <c r="KIZ54" s="766"/>
      <c r="KJA54" s="766"/>
      <c r="KJB54" s="766"/>
      <c r="KJC54" s="766"/>
      <c r="KJD54" s="766"/>
      <c r="KJE54" s="766" t="s">
        <v>939</v>
      </c>
      <c r="KJF54" s="766"/>
      <c r="KJG54" s="766"/>
      <c r="KJH54" s="766"/>
      <c r="KJI54" s="766"/>
      <c r="KJJ54" s="766"/>
      <c r="KJK54" s="766"/>
      <c r="KJL54" s="766"/>
      <c r="KJM54" s="766" t="s">
        <v>939</v>
      </c>
      <c r="KJN54" s="766"/>
      <c r="KJO54" s="766"/>
      <c r="KJP54" s="766"/>
      <c r="KJQ54" s="766"/>
      <c r="KJR54" s="766"/>
      <c r="KJS54" s="766"/>
      <c r="KJT54" s="766"/>
      <c r="KJU54" s="766" t="s">
        <v>939</v>
      </c>
      <c r="KJV54" s="766"/>
      <c r="KJW54" s="766"/>
      <c r="KJX54" s="766"/>
      <c r="KJY54" s="766"/>
      <c r="KJZ54" s="766"/>
      <c r="KKA54" s="766"/>
      <c r="KKB54" s="766"/>
      <c r="KKC54" s="766" t="s">
        <v>939</v>
      </c>
      <c r="KKD54" s="766"/>
      <c r="KKE54" s="766"/>
      <c r="KKF54" s="766"/>
      <c r="KKG54" s="766"/>
      <c r="KKH54" s="766"/>
      <c r="KKI54" s="766"/>
      <c r="KKJ54" s="766"/>
      <c r="KKK54" s="766" t="s">
        <v>939</v>
      </c>
      <c r="KKL54" s="766"/>
      <c r="KKM54" s="766"/>
      <c r="KKN54" s="766"/>
      <c r="KKO54" s="766"/>
      <c r="KKP54" s="766"/>
      <c r="KKQ54" s="766"/>
      <c r="KKR54" s="766"/>
      <c r="KKS54" s="766" t="s">
        <v>939</v>
      </c>
      <c r="KKT54" s="766"/>
      <c r="KKU54" s="766"/>
      <c r="KKV54" s="766"/>
      <c r="KKW54" s="766"/>
      <c r="KKX54" s="766"/>
      <c r="KKY54" s="766"/>
      <c r="KKZ54" s="766"/>
      <c r="KLA54" s="766" t="s">
        <v>939</v>
      </c>
      <c r="KLB54" s="766"/>
      <c r="KLC54" s="766"/>
      <c r="KLD54" s="766"/>
      <c r="KLE54" s="766"/>
      <c r="KLF54" s="766"/>
      <c r="KLG54" s="766"/>
      <c r="KLH54" s="766"/>
      <c r="KLI54" s="766" t="s">
        <v>939</v>
      </c>
      <c r="KLJ54" s="766"/>
      <c r="KLK54" s="766"/>
      <c r="KLL54" s="766"/>
      <c r="KLM54" s="766"/>
      <c r="KLN54" s="766"/>
      <c r="KLO54" s="766"/>
      <c r="KLP54" s="766"/>
      <c r="KLQ54" s="766" t="s">
        <v>939</v>
      </c>
      <c r="KLR54" s="766"/>
      <c r="KLS54" s="766"/>
      <c r="KLT54" s="766"/>
      <c r="KLU54" s="766"/>
      <c r="KLV54" s="766"/>
      <c r="KLW54" s="766"/>
      <c r="KLX54" s="766"/>
      <c r="KLY54" s="766" t="s">
        <v>939</v>
      </c>
      <c r="KLZ54" s="766"/>
      <c r="KMA54" s="766"/>
      <c r="KMB54" s="766"/>
      <c r="KMC54" s="766"/>
      <c r="KMD54" s="766"/>
      <c r="KME54" s="766"/>
      <c r="KMF54" s="766"/>
      <c r="KMG54" s="766" t="s">
        <v>939</v>
      </c>
      <c r="KMH54" s="766"/>
      <c r="KMI54" s="766"/>
      <c r="KMJ54" s="766"/>
      <c r="KMK54" s="766"/>
      <c r="KML54" s="766"/>
      <c r="KMM54" s="766"/>
      <c r="KMN54" s="766"/>
      <c r="KMO54" s="766" t="s">
        <v>939</v>
      </c>
      <c r="KMP54" s="766"/>
      <c r="KMQ54" s="766"/>
      <c r="KMR54" s="766"/>
      <c r="KMS54" s="766"/>
      <c r="KMT54" s="766"/>
      <c r="KMU54" s="766"/>
      <c r="KMV54" s="766"/>
      <c r="KMW54" s="766" t="s">
        <v>939</v>
      </c>
      <c r="KMX54" s="766"/>
      <c r="KMY54" s="766"/>
      <c r="KMZ54" s="766"/>
      <c r="KNA54" s="766"/>
      <c r="KNB54" s="766"/>
      <c r="KNC54" s="766"/>
      <c r="KND54" s="766"/>
      <c r="KNE54" s="766" t="s">
        <v>939</v>
      </c>
      <c r="KNF54" s="766"/>
      <c r="KNG54" s="766"/>
      <c r="KNH54" s="766"/>
      <c r="KNI54" s="766"/>
      <c r="KNJ54" s="766"/>
      <c r="KNK54" s="766"/>
      <c r="KNL54" s="766"/>
      <c r="KNM54" s="766" t="s">
        <v>939</v>
      </c>
      <c r="KNN54" s="766"/>
      <c r="KNO54" s="766"/>
      <c r="KNP54" s="766"/>
      <c r="KNQ54" s="766"/>
      <c r="KNR54" s="766"/>
      <c r="KNS54" s="766"/>
      <c r="KNT54" s="766"/>
      <c r="KNU54" s="766" t="s">
        <v>939</v>
      </c>
      <c r="KNV54" s="766"/>
      <c r="KNW54" s="766"/>
      <c r="KNX54" s="766"/>
      <c r="KNY54" s="766"/>
      <c r="KNZ54" s="766"/>
      <c r="KOA54" s="766"/>
      <c r="KOB54" s="766"/>
      <c r="KOC54" s="766" t="s">
        <v>939</v>
      </c>
      <c r="KOD54" s="766"/>
      <c r="KOE54" s="766"/>
      <c r="KOF54" s="766"/>
      <c r="KOG54" s="766"/>
      <c r="KOH54" s="766"/>
      <c r="KOI54" s="766"/>
      <c r="KOJ54" s="766"/>
      <c r="KOK54" s="766" t="s">
        <v>939</v>
      </c>
      <c r="KOL54" s="766"/>
      <c r="KOM54" s="766"/>
      <c r="KON54" s="766"/>
      <c r="KOO54" s="766"/>
      <c r="KOP54" s="766"/>
      <c r="KOQ54" s="766"/>
      <c r="KOR54" s="766"/>
      <c r="KOS54" s="766" t="s">
        <v>939</v>
      </c>
      <c r="KOT54" s="766"/>
      <c r="KOU54" s="766"/>
      <c r="KOV54" s="766"/>
      <c r="KOW54" s="766"/>
      <c r="KOX54" s="766"/>
      <c r="KOY54" s="766"/>
      <c r="KOZ54" s="766"/>
      <c r="KPA54" s="766" t="s">
        <v>939</v>
      </c>
      <c r="KPB54" s="766"/>
      <c r="KPC54" s="766"/>
      <c r="KPD54" s="766"/>
      <c r="KPE54" s="766"/>
      <c r="KPF54" s="766"/>
      <c r="KPG54" s="766"/>
      <c r="KPH54" s="766"/>
      <c r="KPI54" s="766" t="s">
        <v>939</v>
      </c>
      <c r="KPJ54" s="766"/>
      <c r="KPK54" s="766"/>
      <c r="KPL54" s="766"/>
      <c r="KPM54" s="766"/>
      <c r="KPN54" s="766"/>
      <c r="KPO54" s="766"/>
      <c r="KPP54" s="766"/>
      <c r="KPQ54" s="766" t="s">
        <v>939</v>
      </c>
      <c r="KPR54" s="766"/>
      <c r="KPS54" s="766"/>
      <c r="KPT54" s="766"/>
      <c r="KPU54" s="766"/>
      <c r="KPV54" s="766"/>
      <c r="KPW54" s="766"/>
      <c r="KPX54" s="766"/>
      <c r="KPY54" s="766" t="s">
        <v>939</v>
      </c>
      <c r="KPZ54" s="766"/>
      <c r="KQA54" s="766"/>
      <c r="KQB54" s="766"/>
      <c r="KQC54" s="766"/>
      <c r="KQD54" s="766"/>
      <c r="KQE54" s="766"/>
      <c r="KQF54" s="766"/>
      <c r="KQG54" s="766" t="s">
        <v>939</v>
      </c>
      <c r="KQH54" s="766"/>
      <c r="KQI54" s="766"/>
      <c r="KQJ54" s="766"/>
      <c r="KQK54" s="766"/>
      <c r="KQL54" s="766"/>
      <c r="KQM54" s="766"/>
      <c r="KQN54" s="766"/>
      <c r="KQO54" s="766" t="s">
        <v>939</v>
      </c>
      <c r="KQP54" s="766"/>
      <c r="KQQ54" s="766"/>
      <c r="KQR54" s="766"/>
      <c r="KQS54" s="766"/>
      <c r="KQT54" s="766"/>
      <c r="KQU54" s="766"/>
      <c r="KQV54" s="766"/>
      <c r="KQW54" s="766" t="s">
        <v>939</v>
      </c>
      <c r="KQX54" s="766"/>
      <c r="KQY54" s="766"/>
      <c r="KQZ54" s="766"/>
      <c r="KRA54" s="766"/>
      <c r="KRB54" s="766"/>
      <c r="KRC54" s="766"/>
      <c r="KRD54" s="766"/>
      <c r="KRE54" s="766" t="s">
        <v>939</v>
      </c>
      <c r="KRF54" s="766"/>
      <c r="KRG54" s="766"/>
      <c r="KRH54" s="766"/>
      <c r="KRI54" s="766"/>
      <c r="KRJ54" s="766"/>
      <c r="KRK54" s="766"/>
      <c r="KRL54" s="766"/>
      <c r="KRM54" s="766" t="s">
        <v>939</v>
      </c>
      <c r="KRN54" s="766"/>
      <c r="KRO54" s="766"/>
      <c r="KRP54" s="766"/>
      <c r="KRQ54" s="766"/>
      <c r="KRR54" s="766"/>
      <c r="KRS54" s="766"/>
      <c r="KRT54" s="766"/>
      <c r="KRU54" s="766" t="s">
        <v>939</v>
      </c>
      <c r="KRV54" s="766"/>
      <c r="KRW54" s="766"/>
      <c r="KRX54" s="766"/>
      <c r="KRY54" s="766"/>
      <c r="KRZ54" s="766"/>
      <c r="KSA54" s="766"/>
      <c r="KSB54" s="766"/>
      <c r="KSC54" s="766" t="s">
        <v>939</v>
      </c>
      <c r="KSD54" s="766"/>
      <c r="KSE54" s="766"/>
      <c r="KSF54" s="766"/>
      <c r="KSG54" s="766"/>
      <c r="KSH54" s="766"/>
      <c r="KSI54" s="766"/>
      <c r="KSJ54" s="766"/>
      <c r="KSK54" s="766" t="s">
        <v>939</v>
      </c>
      <c r="KSL54" s="766"/>
      <c r="KSM54" s="766"/>
      <c r="KSN54" s="766"/>
      <c r="KSO54" s="766"/>
      <c r="KSP54" s="766"/>
      <c r="KSQ54" s="766"/>
      <c r="KSR54" s="766"/>
      <c r="KSS54" s="766" t="s">
        <v>939</v>
      </c>
      <c r="KST54" s="766"/>
      <c r="KSU54" s="766"/>
      <c r="KSV54" s="766"/>
      <c r="KSW54" s="766"/>
      <c r="KSX54" s="766"/>
      <c r="KSY54" s="766"/>
      <c r="KSZ54" s="766"/>
      <c r="KTA54" s="766" t="s">
        <v>939</v>
      </c>
      <c r="KTB54" s="766"/>
      <c r="KTC54" s="766"/>
      <c r="KTD54" s="766"/>
      <c r="KTE54" s="766"/>
      <c r="KTF54" s="766"/>
      <c r="KTG54" s="766"/>
      <c r="KTH54" s="766"/>
      <c r="KTI54" s="766" t="s">
        <v>939</v>
      </c>
      <c r="KTJ54" s="766"/>
      <c r="KTK54" s="766"/>
      <c r="KTL54" s="766"/>
      <c r="KTM54" s="766"/>
      <c r="KTN54" s="766"/>
      <c r="KTO54" s="766"/>
      <c r="KTP54" s="766"/>
      <c r="KTQ54" s="766" t="s">
        <v>939</v>
      </c>
      <c r="KTR54" s="766"/>
      <c r="KTS54" s="766"/>
      <c r="KTT54" s="766"/>
      <c r="KTU54" s="766"/>
      <c r="KTV54" s="766"/>
      <c r="KTW54" s="766"/>
      <c r="KTX54" s="766"/>
      <c r="KTY54" s="766" t="s">
        <v>939</v>
      </c>
      <c r="KTZ54" s="766"/>
      <c r="KUA54" s="766"/>
      <c r="KUB54" s="766"/>
      <c r="KUC54" s="766"/>
      <c r="KUD54" s="766"/>
      <c r="KUE54" s="766"/>
      <c r="KUF54" s="766"/>
      <c r="KUG54" s="766" t="s">
        <v>939</v>
      </c>
      <c r="KUH54" s="766"/>
      <c r="KUI54" s="766"/>
      <c r="KUJ54" s="766"/>
      <c r="KUK54" s="766"/>
      <c r="KUL54" s="766"/>
      <c r="KUM54" s="766"/>
      <c r="KUN54" s="766"/>
      <c r="KUO54" s="766" t="s">
        <v>939</v>
      </c>
      <c r="KUP54" s="766"/>
      <c r="KUQ54" s="766"/>
      <c r="KUR54" s="766"/>
      <c r="KUS54" s="766"/>
      <c r="KUT54" s="766"/>
      <c r="KUU54" s="766"/>
      <c r="KUV54" s="766"/>
      <c r="KUW54" s="766" t="s">
        <v>939</v>
      </c>
      <c r="KUX54" s="766"/>
      <c r="KUY54" s="766"/>
      <c r="KUZ54" s="766"/>
      <c r="KVA54" s="766"/>
      <c r="KVB54" s="766"/>
      <c r="KVC54" s="766"/>
      <c r="KVD54" s="766"/>
      <c r="KVE54" s="766" t="s">
        <v>939</v>
      </c>
      <c r="KVF54" s="766"/>
      <c r="KVG54" s="766"/>
      <c r="KVH54" s="766"/>
      <c r="KVI54" s="766"/>
      <c r="KVJ54" s="766"/>
      <c r="KVK54" s="766"/>
      <c r="KVL54" s="766"/>
      <c r="KVM54" s="766" t="s">
        <v>939</v>
      </c>
      <c r="KVN54" s="766"/>
      <c r="KVO54" s="766"/>
      <c r="KVP54" s="766"/>
      <c r="KVQ54" s="766"/>
      <c r="KVR54" s="766"/>
      <c r="KVS54" s="766"/>
      <c r="KVT54" s="766"/>
      <c r="KVU54" s="766" t="s">
        <v>939</v>
      </c>
      <c r="KVV54" s="766"/>
      <c r="KVW54" s="766"/>
      <c r="KVX54" s="766"/>
      <c r="KVY54" s="766"/>
      <c r="KVZ54" s="766"/>
      <c r="KWA54" s="766"/>
      <c r="KWB54" s="766"/>
      <c r="KWC54" s="766" t="s">
        <v>939</v>
      </c>
      <c r="KWD54" s="766"/>
      <c r="KWE54" s="766"/>
      <c r="KWF54" s="766"/>
      <c r="KWG54" s="766"/>
      <c r="KWH54" s="766"/>
      <c r="KWI54" s="766"/>
      <c r="KWJ54" s="766"/>
      <c r="KWK54" s="766" t="s">
        <v>939</v>
      </c>
      <c r="KWL54" s="766"/>
      <c r="KWM54" s="766"/>
      <c r="KWN54" s="766"/>
      <c r="KWO54" s="766"/>
      <c r="KWP54" s="766"/>
      <c r="KWQ54" s="766"/>
      <c r="KWR54" s="766"/>
      <c r="KWS54" s="766" t="s">
        <v>939</v>
      </c>
      <c r="KWT54" s="766"/>
      <c r="KWU54" s="766"/>
      <c r="KWV54" s="766"/>
      <c r="KWW54" s="766"/>
      <c r="KWX54" s="766"/>
      <c r="KWY54" s="766"/>
      <c r="KWZ54" s="766"/>
      <c r="KXA54" s="766" t="s">
        <v>939</v>
      </c>
      <c r="KXB54" s="766"/>
      <c r="KXC54" s="766"/>
      <c r="KXD54" s="766"/>
      <c r="KXE54" s="766"/>
      <c r="KXF54" s="766"/>
      <c r="KXG54" s="766"/>
      <c r="KXH54" s="766"/>
      <c r="KXI54" s="766" t="s">
        <v>939</v>
      </c>
      <c r="KXJ54" s="766"/>
      <c r="KXK54" s="766"/>
      <c r="KXL54" s="766"/>
      <c r="KXM54" s="766"/>
      <c r="KXN54" s="766"/>
      <c r="KXO54" s="766"/>
      <c r="KXP54" s="766"/>
      <c r="KXQ54" s="766" t="s">
        <v>939</v>
      </c>
      <c r="KXR54" s="766"/>
      <c r="KXS54" s="766"/>
      <c r="KXT54" s="766"/>
      <c r="KXU54" s="766"/>
      <c r="KXV54" s="766"/>
      <c r="KXW54" s="766"/>
      <c r="KXX54" s="766"/>
      <c r="KXY54" s="766" t="s">
        <v>939</v>
      </c>
      <c r="KXZ54" s="766"/>
      <c r="KYA54" s="766"/>
      <c r="KYB54" s="766"/>
      <c r="KYC54" s="766"/>
      <c r="KYD54" s="766"/>
      <c r="KYE54" s="766"/>
      <c r="KYF54" s="766"/>
      <c r="KYG54" s="766" t="s">
        <v>939</v>
      </c>
      <c r="KYH54" s="766"/>
      <c r="KYI54" s="766"/>
      <c r="KYJ54" s="766"/>
      <c r="KYK54" s="766"/>
      <c r="KYL54" s="766"/>
      <c r="KYM54" s="766"/>
      <c r="KYN54" s="766"/>
      <c r="KYO54" s="766" t="s">
        <v>939</v>
      </c>
      <c r="KYP54" s="766"/>
      <c r="KYQ54" s="766"/>
      <c r="KYR54" s="766"/>
      <c r="KYS54" s="766"/>
      <c r="KYT54" s="766"/>
      <c r="KYU54" s="766"/>
      <c r="KYV54" s="766"/>
      <c r="KYW54" s="766" t="s">
        <v>939</v>
      </c>
      <c r="KYX54" s="766"/>
      <c r="KYY54" s="766"/>
      <c r="KYZ54" s="766"/>
      <c r="KZA54" s="766"/>
      <c r="KZB54" s="766"/>
      <c r="KZC54" s="766"/>
      <c r="KZD54" s="766"/>
      <c r="KZE54" s="766" t="s">
        <v>939</v>
      </c>
      <c r="KZF54" s="766"/>
      <c r="KZG54" s="766"/>
      <c r="KZH54" s="766"/>
      <c r="KZI54" s="766"/>
      <c r="KZJ54" s="766"/>
      <c r="KZK54" s="766"/>
      <c r="KZL54" s="766"/>
      <c r="KZM54" s="766" t="s">
        <v>939</v>
      </c>
      <c r="KZN54" s="766"/>
      <c r="KZO54" s="766"/>
      <c r="KZP54" s="766"/>
      <c r="KZQ54" s="766"/>
      <c r="KZR54" s="766"/>
      <c r="KZS54" s="766"/>
      <c r="KZT54" s="766"/>
      <c r="KZU54" s="766" t="s">
        <v>939</v>
      </c>
      <c r="KZV54" s="766"/>
      <c r="KZW54" s="766"/>
      <c r="KZX54" s="766"/>
      <c r="KZY54" s="766"/>
      <c r="KZZ54" s="766"/>
      <c r="LAA54" s="766"/>
      <c r="LAB54" s="766"/>
      <c r="LAC54" s="766" t="s">
        <v>939</v>
      </c>
      <c r="LAD54" s="766"/>
      <c r="LAE54" s="766"/>
      <c r="LAF54" s="766"/>
      <c r="LAG54" s="766"/>
      <c r="LAH54" s="766"/>
      <c r="LAI54" s="766"/>
      <c r="LAJ54" s="766"/>
      <c r="LAK54" s="766" t="s">
        <v>939</v>
      </c>
      <c r="LAL54" s="766"/>
      <c r="LAM54" s="766"/>
      <c r="LAN54" s="766"/>
      <c r="LAO54" s="766"/>
      <c r="LAP54" s="766"/>
      <c r="LAQ54" s="766"/>
      <c r="LAR54" s="766"/>
      <c r="LAS54" s="766" t="s">
        <v>939</v>
      </c>
      <c r="LAT54" s="766"/>
      <c r="LAU54" s="766"/>
      <c r="LAV54" s="766"/>
      <c r="LAW54" s="766"/>
      <c r="LAX54" s="766"/>
      <c r="LAY54" s="766"/>
      <c r="LAZ54" s="766"/>
      <c r="LBA54" s="766" t="s">
        <v>939</v>
      </c>
      <c r="LBB54" s="766"/>
      <c r="LBC54" s="766"/>
      <c r="LBD54" s="766"/>
      <c r="LBE54" s="766"/>
      <c r="LBF54" s="766"/>
      <c r="LBG54" s="766"/>
      <c r="LBH54" s="766"/>
      <c r="LBI54" s="766" t="s">
        <v>939</v>
      </c>
      <c r="LBJ54" s="766"/>
      <c r="LBK54" s="766"/>
      <c r="LBL54" s="766"/>
      <c r="LBM54" s="766"/>
      <c r="LBN54" s="766"/>
      <c r="LBO54" s="766"/>
      <c r="LBP54" s="766"/>
      <c r="LBQ54" s="766" t="s">
        <v>939</v>
      </c>
      <c r="LBR54" s="766"/>
      <c r="LBS54" s="766"/>
      <c r="LBT54" s="766"/>
      <c r="LBU54" s="766"/>
      <c r="LBV54" s="766"/>
      <c r="LBW54" s="766"/>
      <c r="LBX54" s="766"/>
      <c r="LBY54" s="766" t="s">
        <v>939</v>
      </c>
      <c r="LBZ54" s="766"/>
      <c r="LCA54" s="766"/>
      <c r="LCB54" s="766"/>
      <c r="LCC54" s="766"/>
      <c r="LCD54" s="766"/>
      <c r="LCE54" s="766"/>
      <c r="LCF54" s="766"/>
      <c r="LCG54" s="766" t="s">
        <v>939</v>
      </c>
      <c r="LCH54" s="766"/>
      <c r="LCI54" s="766"/>
      <c r="LCJ54" s="766"/>
      <c r="LCK54" s="766"/>
      <c r="LCL54" s="766"/>
      <c r="LCM54" s="766"/>
      <c r="LCN54" s="766"/>
      <c r="LCO54" s="766" t="s">
        <v>939</v>
      </c>
      <c r="LCP54" s="766"/>
      <c r="LCQ54" s="766"/>
      <c r="LCR54" s="766"/>
      <c r="LCS54" s="766"/>
      <c r="LCT54" s="766"/>
      <c r="LCU54" s="766"/>
      <c r="LCV54" s="766"/>
      <c r="LCW54" s="766" t="s">
        <v>939</v>
      </c>
      <c r="LCX54" s="766"/>
      <c r="LCY54" s="766"/>
      <c r="LCZ54" s="766"/>
      <c r="LDA54" s="766"/>
      <c r="LDB54" s="766"/>
      <c r="LDC54" s="766"/>
      <c r="LDD54" s="766"/>
      <c r="LDE54" s="766" t="s">
        <v>939</v>
      </c>
      <c r="LDF54" s="766"/>
      <c r="LDG54" s="766"/>
      <c r="LDH54" s="766"/>
      <c r="LDI54" s="766"/>
      <c r="LDJ54" s="766"/>
      <c r="LDK54" s="766"/>
      <c r="LDL54" s="766"/>
      <c r="LDM54" s="766" t="s">
        <v>939</v>
      </c>
      <c r="LDN54" s="766"/>
      <c r="LDO54" s="766"/>
      <c r="LDP54" s="766"/>
      <c r="LDQ54" s="766"/>
      <c r="LDR54" s="766"/>
      <c r="LDS54" s="766"/>
      <c r="LDT54" s="766"/>
      <c r="LDU54" s="766" t="s">
        <v>939</v>
      </c>
      <c r="LDV54" s="766"/>
      <c r="LDW54" s="766"/>
      <c r="LDX54" s="766"/>
      <c r="LDY54" s="766"/>
      <c r="LDZ54" s="766"/>
      <c r="LEA54" s="766"/>
      <c r="LEB54" s="766"/>
      <c r="LEC54" s="766" t="s">
        <v>939</v>
      </c>
      <c r="LED54" s="766"/>
      <c r="LEE54" s="766"/>
      <c r="LEF54" s="766"/>
      <c r="LEG54" s="766"/>
      <c r="LEH54" s="766"/>
      <c r="LEI54" s="766"/>
      <c r="LEJ54" s="766"/>
      <c r="LEK54" s="766" t="s">
        <v>939</v>
      </c>
      <c r="LEL54" s="766"/>
      <c r="LEM54" s="766"/>
      <c r="LEN54" s="766"/>
      <c r="LEO54" s="766"/>
      <c r="LEP54" s="766"/>
      <c r="LEQ54" s="766"/>
      <c r="LER54" s="766"/>
      <c r="LES54" s="766" t="s">
        <v>939</v>
      </c>
      <c r="LET54" s="766"/>
      <c r="LEU54" s="766"/>
      <c r="LEV54" s="766"/>
      <c r="LEW54" s="766"/>
      <c r="LEX54" s="766"/>
      <c r="LEY54" s="766"/>
      <c r="LEZ54" s="766"/>
      <c r="LFA54" s="766" t="s">
        <v>939</v>
      </c>
      <c r="LFB54" s="766"/>
      <c r="LFC54" s="766"/>
      <c r="LFD54" s="766"/>
      <c r="LFE54" s="766"/>
      <c r="LFF54" s="766"/>
      <c r="LFG54" s="766"/>
      <c r="LFH54" s="766"/>
      <c r="LFI54" s="766" t="s">
        <v>939</v>
      </c>
      <c r="LFJ54" s="766"/>
      <c r="LFK54" s="766"/>
      <c r="LFL54" s="766"/>
      <c r="LFM54" s="766"/>
      <c r="LFN54" s="766"/>
      <c r="LFO54" s="766"/>
      <c r="LFP54" s="766"/>
      <c r="LFQ54" s="766" t="s">
        <v>939</v>
      </c>
      <c r="LFR54" s="766"/>
      <c r="LFS54" s="766"/>
      <c r="LFT54" s="766"/>
      <c r="LFU54" s="766"/>
      <c r="LFV54" s="766"/>
      <c r="LFW54" s="766"/>
      <c r="LFX54" s="766"/>
      <c r="LFY54" s="766" t="s">
        <v>939</v>
      </c>
      <c r="LFZ54" s="766"/>
      <c r="LGA54" s="766"/>
      <c r="LGB54" s="766"/>
      <c r="LGC54" s="766"/>
      <c r="LGD54" s="766"/>
      <c r="LGE54" s="766"/>
      <c r="LGF54" s="766"/>
      <c r="LGG54" s="766" t="s">
        <v>939</v>
      </c>
      <c r="LGH54" s="766"/>
      <c r="LGI54" s="766"/>
      <c r="LGJ54" s="766"/>
      <c r="LGK54" s="766"/>
      <c r="LGL54" s="766"/>
      <c r="LGM54" s="766"/>
      <c r="LGN54" s="766"/>
      <c r="LGO54" s="766" t="s">
        <v>939</v>
      </c>
      <c r="LGP54" s="766"/>
      <c r="LGQ54" s="766"/>
      <c r="LGR54" s="766"/>
      <c r="LGS54" s="766"/>
      <c r="LGT54" s="766"/>
      <c r="LGU54" s="766"/>
      <c r="LGV54" s="766"/>
      <c r="LGW54" s="766" t="s">
        <v>939</v>
      </c>
      <c r="LGX54" s="766"/>
      <c r="LGY54" s="766"/>
      <c r="LGZ54" s="766"/>
      <c r="LHA54" s="766"/>
      <c r="LHB54" s="766"/>
      <c r="LHC54" s="766"/>
      <c r="LHD54" s="766"/>
      <c r="LHE54" s="766" t="s">
        <v>939</v>
      </c>
      <c r="LHF54" s="766"/>
      <c r="LHG54" s="766"/>
      <c r="LHH54" s="766"/>
      <c r="LHI54" s="766"/>
      <c r="LHJ54" s="766"/>
      <c r="LHK54" s="766"/>
      <c r="LHL54" s="766"/>
      <c r="LHM54" s="766" t="s">
        <v>939</v>
      </c>
      <c r="LHN54" s="766"/>
      <c r="LHO54" s="766"/>
      <c r="LHP54" s="766"/>
      <c r="LHQ54" s="766"/>
      <c r="LHR54" s="766"/>
      <c r="LHS54" s="766"/>
      <c r="LHT54" s="766"/>
      <c r="LHU54" s="766" t="s">
        <v>939</v>
      </c>
      <c r="LHV54" s="766"/>
      <c r="LHW54" s="766"/>
      <c r="LHX54" s="766"/>
      <c r="LHY54" s="766"/>
      <c r="LHZ54" s="766"/>
      <c r="LIA54" s="766"/>
      <c r="LIB54" s="766"/>
      <c r="LIC54" s="766" t="s">
        <v>939</v>
      </c>
      <c r="LID54" s="766"/>
      <c r="LIE54" s="766"/>
      <c r="LIF54" s="766"/>
      <c r="LIG54" s="766"/>
      <c r="LIH54" s="766"/>
      <c r="LII54" s="766"/>
      <c r="LIJ54" s="766"/>
      <c r="LIK54" s="766" t="s">
        <v>939</v>
      </c>
      <c r="LIL54" s="766"/>
      <c r="LIM54" s="766"/>
      <c r="LIN54" s="766"/>
      <c r="LIO54" s="766"/>
      <c r="LIP54" s="766"/>
      <c r="LIQ54" s="766"/>
      <c r="LIR54" s="766"/>
      <c r="LIS54" s="766" t="s">
        <v>939</v>
      </c>
      <c r="LIT54" s="766"/>
      <c r="LIU54" s="766"/>
      <c r="LIV54" s="766"/>
      <c r="LIW54" s="766"/>
      <c r="LIX54" s="766"/>
      <c r="LIY54" s="766"/>
      <c r="LIZ54" s="766"/>
      <c r="LJA54" s="766" t="s">
        <v>939</v>
      </c>
      <c r="LJB54" s="766"/>
      <c r="LJC54" s="766"/>
      <c r="LJD54" s="766"/>
      <c r="LJE54" s="766"/>
      <c r="LJF54" s="766"/>
      <c r="LJG54" s="766"/>
      <c r="LJH54" s="766"/>
      <c r="LJI54" s="766" t="s">
        <v>939</v>
      </c>
      <c r="LJJ54" s="766"/>
      <c r="LJK54" s="766"/>
      <c r="LJL54" s="766"/>
      <c r="LJM54" s="766"/>
      <c r="LJN54" s="766"/>
      <c r="LJO54" s="766"/>
      <c r="LJP54" s="766"/>
      <c r="LJQ54" s="766" t="s">
        <v>939</v>
      </c>
      <c r="LJR54" s="766"/>
      <c r="LJS54" s="766"/>
      <c r="LJT54" s="766"/>
      <c r="LJU54" s="766"/>
      <c r="LJV54" s="766"/>
      <c r="LJW54" s="766"/>
      <c r="LJX54" s="766"/>
      <c r="LJY54" s="766" t="s">
        <v>939</v>
      </c>
      <c r="LJZ54" s="766"/>
      <c r="LKA54" s="766"/>
      <c r="LKB54" s="766"/>
      <c r="LKC54" s="766"/>
      <c r="LKD54" s="766"/>
      <c r="LKE54" s="766"/>
      <c r="LKF54" s="766"/>
      <c r="LKG54" s="766" t="s">
        <v>939</v>
      </c>
      <c r="LKH54" s="766"/>
      <c r="LKI54" s="766"/>
      <c r="LKJ54" s="766"/>
      <c r="LKK54" s="766"/>
      <c r="LKL54" s="766"/>
      <c r="LKM54" s="766"/>
      <c r="LKN54" s="766"/>
      <c r="LKO54" s="766" t="s">
        <v>939</v>
      </c>
      <c r="LKP54" s="766"/>
      <c r="LKQ54" s="766"/>
      <c r="LKR54" s="766"/>
      <c r="LKS54" s="766"/>
      <c r="LKT54" s="766"/>
      <c r="LKU54" s="766"/>
      <c r="LKV54" s="766"/>
      <c r="LKW54" s="766" t="s">
        <v>939</v>
      </c>
      <c r="LKX54" s="766"/>
      <c r="LKY54" s="766"/>
      <c r="LKZ54" s="766"/>
      <c r="LLA54" s="766"/>
      <c r="LLB54" s="766"/>
      <c r="LLC54" s="766"/>
      <c r="LLD54" s="766"/>
      <c r="LLE54" s="766" t="s">
        <v>939</v>
      </c>
      <c r="LLF54" s="766"/>
      <c r="LLG54" s="766"/>
      <c r="LLH54" s="766"/>
      <c r="LLI54" s="766"/>
      <c r="LLJ54" s="766"/>
      <c r="LLK54" s="766"/>
      <c r="LLL54" s="766"/>
      <c r="LLM54" s="766" t="s">
        <v>939</v>
      </c>
      <c r="LLN54" s="766"/>
      <c r="LLO54" s="766"/>
      <c r="LLP54" s="766"/>
      <c r="LLQ54" s="766"/>
      <c r="LLR54" s="766"/>
      <c r="LLS54" s="766"/>
      <c r="LLT54" s="766"/>
      <c r="LLU54" s="766" t="s">
        <v>939</v>
      </c>
      <c r="LLV54" s="766"/>
      <c r="LLW54" s="766"/>
      <c r="LLX54" s="766"/>
      <c r="LLY54" s="766"/>
      <c r="LLZ54" s="766"/>
      <c r="LMA54" s="766"/>
      <c r="LMB54" s="766"/>
      <c r="LMC54" s="766" t="s">
        <v>939</v>
      </c>
      <c r="LMD54" s="766"/>
      <c r="LME54" s="766"/>
      <c r="LMF54" s="766"/>
      <c r="LMG54" s="766"/>
      <c r="LMH54" s="766"/>
      <c r="LMI54" s="766"/>
      <c r="LMJ54" s="766"/>
      <c r="LMK54" s="766" t="s">
        <v>939</v>
      </c>
      <c r="LML54" s="766"/>
      <c r="LMM54" s="766"/>
      <c r="LMN54" s="766"/>
      <c r="LMO54" s="766"/>
      <c r="LMP54" s="766"/>
      <c r="LMQ54" s="766"/>
      <c r="LMR54" s="766"/>
      <c r="LMS54" s="766" t="s">
        <v>939</v>
      </c>
      <c r="LMT54" s="766"/>
      <c r="LMU54" s="766"/>
      <c r="LMV54" s="766"/>
      <c r="LMW54" s="766"/>
      <c r="LMX54" s="766"/>
      <c r="LMY54" s="766"/>
      <c r="LMZ54" s="766"/>
      <c r="LNA54" s="766" t="s">
        <v>939</v>
      </c>
      <c r="LNB54" s="766"/>
      <c r="LNC54" s="766"/>
      <c r="LND54" s="766"/>
      <c r="LNE54" s="766"/>
      <c r="LNF54" s="766"/>
      <c r="LNG54" s="766"/>
      <c r="LNH54" s="766"/>
      <c r="LNI54" s="766" t="s">
        <v>939</v>
      </c>
      <c r="LNJ54" s="766"/>
      <c r="LNK54" s="766"/>
      <c r="LNL54" s="766"/>
      <c r="LNM54" s="766"/>
      <c r="LNN54" s="766"/>
      <c r="LNO54" s="766"/>
      <c r="LNP54" s="766"/>
      <c r="LNQ54" s="766" t="s">
        <v>939</v>
      </c>
      <c r="LNR54" s="766"/>
      <c r="LNS54" s="766"/>
      <c r="LNT54" s="766"/>
      <c r="LNU54" s="766"/>
      <c r="LNV54" s="766"/>
      <c r="LNW54" s="766"/>
      <c r="LNX54" s="766"/>
      <c r="LNY54" s="766" t="s">
        <v>939</v>
      </c>
      <c r="LNZ54" s="766"/>
      <c r="LOA54" s="766"/>
      <c r="LOB54" s="766"/>
      <c r="LOC54" s="766"/>
      <c r="LOD54" s="766"/>
      <c r="LOE54" s="766"/>
      <c r="LOF54" s="766"/>
      <c r="LOG54" s="766" t="s">
        <v>939</v>
      </c>
      <c r="LOH54" s="766"/>
      <c r="LOI54" s="766"/>
      <c r="LOJ54" s="766"/>
      <c r="LOK54" s="766"/>
      <c r="LOL54" s="766"/>
      <c r="LOM54" s="766"/>
      <c r="LON54" s="766"/>
      <c r="LOO54" s="766" t="s">
        <v>939</v>
      </c>
      <c r="LOP54" s="766"/>
      <c r="LOQ54" s="766"/>
      <c r="LOR54" s="766"/>
      <c r="LOS54" s="766"/>
      <c r="LOT54" s="766"/>
      <c r="LOU54" s="766"/>
      <c r="LOV54" s="766"/>
      <c r="LOW54" s="766" t="s">
        <v>939</v>
      </c>
      <c r="LOX54" s="766"/>
      <c r="LOY54" s="766"/>
      <c r="LOZ54" s="766"/>
      <c r="LPA54" s="766"/>
      <c r="LPB54" s="766"/>
      <c r="LPC54" s="766"/>
      <c r="LPD54" s="766"/>
      <c r="LPE54" s="766" t="s">
        <v>939</v>
      </c>
      <c r="LPF54" s="766"/>
      <c r="LPG54" s="766"/>
      <c r="LPH54" s="766"/>
      <c r="LPI54" s="766"/>
      <c r="LPJ54" s="766"/>
      <c r="LPK54" s="766"/>
      <c r="LPL54" s="766"/>
      <c r="LPM54" s="766" t="s">
        <v>939</v>
      </c>
      <c r="LPN54" s="766"/>
      <c r="LPO54" s="766"/>
      <c r="LPP54" s="766"/>
      <c r="LPQ54" s="766"/>
      <c r="LPR54" s="766"/>
      <c r="LPS54" s="766"/>
      <c r="LPT54" s="766"/>
      <c r="LPU54" s="766" t="s">
        <v>939</v>
      </c>
      <c r="LPV54" s="766"/>
      <c r="LPW54" s="766"/>
      <c r="LPX54" s="766"/>
      <c r="LPY54" s="766"/>
      <c r="LPZ54" s="766"/>
      <c r="LQA54" s="766"/>
      <c r="LQB54" s="766"/>
      <c r="LQC54" s="766" t="s">
        <v>939</v>
      </c>
      <c r="LQD54" s="766"/>
      <c r="LQE54" s="766"/>
      <c r="LQF54" s="766"/>
      <c r="LQG54" s="766"/>
      <c r="LQH54" s="766"/>
      <c r="LQI54" s="766"/>
      <c r="LQJ54" s="766"/>
      <c r="LQK54" s="766" t="s">
        <v>939</v>
      </c>
      <c r="LQL54" s="766"/>
      <c r="LQM54" s="766"/>
      <c r="LQN54" s="766"/>
      <c r="LQO54" s="766"/>
      <c r="LQP54" s="766"/>
      <c r="LQQ54" s="766"/>
      <c r="LQR54" s="766"/>
      <c r="LQS54" s="766" t="s">
        <v>939</v>
      </c>
      <c r="LQT54" s="766"/>
      <c r="LQU54" s="766"/>
      <c r="LQV54" s="766"/>
      <c r="LQW54" s="766"/>
      <c r="LQX54" s="766"/>
      <c r="LQY54" s="766"/>
      <c r="LQZ54" s="766"/>
      <c r="LRA54" s="766" t="s">
        <v>939</v>
      </c>
      <c r="LRB54" s="766"/>
      <c r="LRC54" s="766"/>
      <c r="LRD54" s="766"/>
      <c r="LRE54" s="766"/>
      <c r="LRF54" s="766"/>
      <c r="LRG54" s="766"/>
      <c r="LRH54" s="766"/>
      <c r="LRI54" s="766" t="s">
        <v>939</v>
      </c>
      <c r="LRJ54" s="766"/>
      <c r="LRK54" s="766"/>
      <c r="LRL54" s="766"/>
      <c r="LRM54" s="766"/>
      <c r="LRN54" s="766"/>
      <c r="LRO54" s="766"/>
      <c r="LRP54" s="766"/>
      <c r="LRQ54" s="766" t="s">
        <v>939</v>
      </c>
      <c r="LRR54" s="766"/>
      <c r="LRS54" s="766"/>
      <c r="LRT54" s="766"/>
      <c r="LRU54" s="766"/>
      <c r="LRV54" s="766"/>
      <c r="LRW54" s="766"/>
      <c r="LRX54" s="766"/>
      <c r="LRY54" s="766" t="s">
        <v>939</v>
      </c>
      <c r="LRZ54" s="766"/>
      <c r="LSA54" s="766"/>
      <c r="LSB54" s="766"/>
      <c r="LSC54" s="766"/>
      <c r="LSD54" s="766"/>
      <c r="LSE54" s="766"/>
      <c r="LSF54" s="766"/>
      <c r="LSG54" s="766" t="s">
        <v>939</v>
      </c>
      <c r="LSH54" s="766"/>
      <c r="LSI54" s="766"/>
      <c r="LSJ54" s="766"/>
      <c r="LSK54" s="766"/>
      <c r="LSL54" s="766"/>
      <c r="LSM54" s="766"/>
      <c r="LSN54" s="766"/>
      <c r="LSO54" s="766" t="s">
        <v>939</v>
      </c>
      <c r="LSP54" s="766"/>
      <c r="LSQ54" s="766"/>
      <c r="LSR54" s="766"/>
      <c r="LSS54" s="766"/>
      <c r="LST54" s="766"/>
      <c r="LSU54" s="766"/>
      <c r="LSV54" s="766"/>
      <c r="LSW54" s="766" t="s">
        <v>939</v>
      </c>
      <c r="LSX54" s="766"/>
      <c r="LSY54" s="766"/>
      <c r="LSZ54" s="766"/>
      <c r="LTA54" s="766"/>
      <c r="LTB54" s="766"/>
      <c r="LTC54" s="766"/>
      <c r="LTD54" s="766"/>
      <c r="LTE54" s="766" t="s">
        <v>939</v>
      </c>
      <c r="LTF54" s="766"/>
      <c r="LTG54" s="766"/>
      <c r="LTH54" s="766"/>
      <c r="LTI54" s="766"/>
      <c r="LTJ54" s="766"/>
      <c r="LTK54" s="766"/>
      <c r="LTL54" s="766"/>
      <c r="LTM54" s="766" t="s">
        <v>939</v>
      </c>
      <c r="LTN54" s="766"/>
      <c r="LTO54" s="766"/>
      <c r="LTP54" s="766"/>
      <c r="LTQ54" s="766"/>
      <c r="LTR54" s="766"/>
      <c r="LTS54" s="766"/>
      <c r="LTT54" s="766"/>
      <c r="LTU54" s="766" t="s">
        <v>939</v>
      </c>
      <c r="LTV54" s="766"/>
      <c r="LTW54" s="766"/>
      <c r="LTX54" s="766"/>
      <c r="LTY54" s="766"/>
      <c r="LTZ54" s="766"/>
      <c r="LUA54" s="766"/>
      <c r="LUB54" s="766"/>
      <c r="LUC54" s="766" t="s">
        <v>939</v>
      </c>
      <c r="LUD54" s="766"/>
      <c r="LUE54" s="766"/>
      <c r="LUF54" s="766"/>
      <c r="LUG54" s="766"/>
      <c r="LUH54" s="766"/>
      <c r="LUI54" s="766"/>
      <c r="LUJ54" s="766"/>
      <c r="LUK54" s="766" t="s">
        <v>939</v>
      </c>
      <c r="LUL54" s="766"/>
      <c r="LUM54" s="766"/>
      <c r="LUN54" s="766"/>
      <c r="LUO54" s="766"/>
      <c r="LUP54" s="766"/>
      <c r="LUQ54" s="766"/>
      <c r="LUR54" s="766"/>
      <c r="LUS54" s="766" t="s">
        <v>939</v>
      </c>
      <c r="LUT54" s="766"/>
      <c r="LUU54" s="766"/>
      <c r="LUV54" s="766"/>
      <c r="LUW54" s="766"/>
      <c r="LUX54" s="766"/>
      <c r="LUY54" s="766"/>
      <c r="LUZ54" s="766"/>
      <c r="LVA54" s="766" t="s">
        <v>939</v>
      </c>
      <c r="LVB54" s="766"/>
      <c r="LVC54" s="766"/>
      <c r="LVD54" s="766"/>
      <c r="LVE54" s="766"/>
      <c r="LVF54" s="766"/>
      <c r="LVG54" s="766"/>
      <c r="LVH54" s="766"/>
      <c r="LVI54" s="766" t="s">
        <v>939</v>
      </c>
      <c r="LVJ54" s="766"/>
      <c r="LVK54" s="766"/>
      <c r="LVL54" s="766"/>
      <c r="LVM54" s="766"/>
      <c r="LVN54" s="766"/>
      <c r="LVO54" s="766"/>
      <c r="LVP54" s="766"/>
      <c r="LVQ54" s="766" t="s">
        <v>939</v>
      </c>
      <c r="LVR54" s="766"/>
      <c r="LVS54" s="766"/>
      <c r="LVT54" s="766"/>
      <c r="LVU54" s="766"/>
      <c r="LVV54" s="766"/>
      <c r="LVW54" s="766"/>
      <c r="LVX54" s="766"/>
      <c r="LVY54" s="766" t="s">
        <v>939</v>
      </c>
      <c r="LVZ54" s="766"/>
      <c r="LWA54" s="766"/>
      <c r="LWB54" s="766"/>
      <c r="LWC54" s="766"/>
      <c r="LWD54" s="766"/>
      <c r="LWE54" s="766"/>
      <c r="LWF54" s="766"/>
      <c r="LWG54" s="766" t="s">
        <v>939</v>
      </c>
      <c r="LWH54" s="766"/>
      <c r="LWI54" s="766"/>
      <c r="LWJ54" s="766"/>
      <c r="LWK54" s="766"/>
      <c r="LWL54" s="766"/>
      <c r="LWM54" s="766"/>
      <c r="LWN54" s="766"/>
      <c r="LWO54" s="766" t="s">
        <v>939</v>
      </c>
      <c r="LWP54" s="766"/>
      <c r="LWQ54" s="766"/>
      <c r="LWR54" s="766"/>
      <c r="LWS54" s="766"/>
      <c r="LWT54" s="766"/>
      <c r="LWU54" s="766"/>
      <c r="LWV54" s="766"/>
      <c r="LWW54" s="766" t="s">
        <v>939</v>
      </c>
      <c r="LWX54" s="766"/>
      <c r="LWY54" s="766"/>
      <c r="LWZ54" s="766"/>
      <c r="LXA54" s="766"/>
      <c r="LXB54" s="766"/>
      <c r="LXC54" s="766"/>
      <c r="LXD54" s="766"/>
      <c r="LXE54" s="766" t="s">
        <v>939</v>
      </c>
      <c r="LXF54" s="766"/>
      <c r="LXG54" s="766"/>
      <c r="LXH54" s="766"/>
      <c r="LXI54" s="766"/>
      <c r="LXJ54" s="766"/>
      <c r="LXK54" s="766"/>
      <c r="LXL54" s="766"/>
      <c r="LXM54" s="766" t="s">
        <v>939</v>
      </c>
      <c r="LXN54" s="766"/>
      <c r="LXO54" s="766"/>
      <c r="LXP54" s="766"/>
      <c r="LXQ54" s="766"/>
      <c r="LXR54" s="766"/>
      <c r="LXS54" s="766"/>
      <c r="LXT54" s="766"/>
      <c r="LXU54" s="766" t="s">
        <v>939</v>
      </c>
      <c r="LXV54" s="766"/>
      <c r="LXW54" s="766"/>
      <c r="LXX54" s="766"/>
      <c r="LXY54" s="766"/>
      <c r="LXZ54" s="766"/>
      <c r="LYA54" s="766"/>
      <c r="LYB54" s="766"/>
      <c r="LYC54" s="766" t="s">
        <v>939</v>
      </c>
      <c r="LYD54" s="766"/>
      <c r="LYE54" s="766"/>
      <c r="LYF54" s="766"/>
      <c r="LYG54" s="766"/>
      <c r="LYH54" s="766"/>
      <c r="LYI54" s="766"/>
      <c r="LYJ54" s="766"/>
      <c r="LYK54" s="766" t="s">
        <v>939</v>
      </c>
      <c r="LYL54" s="766"/>
      <c r="LYM54" s="766"/>
      <c r="LYN54" s="766"/>
      <c r="LYO54" s="766"/>
      <c r="LYP54" s="766"/>
      <c r="LYQ54" s="766"/>
      <c r="LYR54" s="766"/>
      <c r="LYS54" s="766" t="s">
        <v>939</v>
      </c>
      <c r="LYT54" s="766"/>
      <c r="LYU54" s="766"/>
      <c r="LYV54" s="766"/>
      <c r="LYW54" s="766"/>
      <c r="LYX54" s="766"/>
      <c r="LYY54" s="766"/>
      <c r="LYZ54" s="766"/>
      <c r="LZA54" s="766" t="s">
        <v>939</v>
      </c>
      <c r="LZB54" s="766"/>
      <c r="LZC54" s="766"/>
      <c r="LZD54" s="766"/>
      <c r="LZE54" s="766"/>
      <c r="LZF54" s="766"/>
      <c r="LZG54" s="766"/>
      <c r="LZH54" s="766"/>
      <c r="LZI54" s="766" t="s">
        <v>939</v>
      </c>
      <c r="LZJ54" s="766"/>
      <c r="LZK54" s="766"/>
      <c r="LZL54" s="766"/>
      <c r="LZM54" s="766"/>
      <c r="LZN54" s="766"/>
      <c r="LZO54" s="766"/>
      <c r="LZP54" s="766"/>
      <c r="LZQ54" s="766" t="s">
        <v>939</v>
      </c>
      <c r="LZR54" s="766"/>
      <c r="LZS54" s="766"/>
      <c r="LZT54" s="766"/>
      <c r="LZU54" s="766"/>
      <c r="LZV54" s="766"/>
      <c r="LZW54" s="766"/>
      <c r="LZX54" s="766"/>
      <c r="LZY54" s="766" t="s">
        <v>939</v>
      </c>
      <c r="LZZ54" s="766"/>
      <c r="MAA54" s="766"/>
      <c r="MAB54" s="766"/>
      <c r="MAC54" s="766"/>
      <c r="MAD54" s="766"/>
      <c r="MAE54" s="766"/>
      <c r="MAF54" s="766"/>
      <c r="MAG54" s="766" t="s">
        <v>939</v>
      </c>
      <c r="MAH54" s="766"/>
      <c r="MAI54" s="766"/>
      <c r="MAJ54" s="766"/>
      <c r="MAK54" s="766"/>
      <c r="MAL54" s="766"/>
      <c r="MAM54" s="766"/>
      <c r="MAN54" s="766"/>
      <c r="MAO54" s="766" t="s">
        <v>939</v>
      </c>
      <c r="MAP54" s="766"/>
      <c r="MAQ54" s="766"/>
      <c r="MAR54" s="766"/>
      <c r="MAS54" s="766"/>
      <c r="MAT54" s="766"/>
      <c r="MAU54" s="766"/>
      <c r="MAV54" s="766"/>
      <c r="MAW54" s="766" t="s">
        <v>939</v>
      </c>
      <c r="MAX54" s="766"/>
      <c r="MAY54" s="766"/>
      <c r="MAZ54" s="766"/>
      <c r="MBA54" s="766"/>
      <c r="MBB54" s="766"/>
      <c r="MBC54" s="766"/>
      <c r="MBD54" s="766"/>
      <c r="MBE54" s="766" t="s">
        <v>939</v>
      </c>
      <c r="MBF54" s="766"/>
      <c r="MBG54" s="766"/>
      <c r="MBH54" s="766"/>
      <c r="MBI54" s="766"/>
      <c r="MBJ54" s="766"/>
      <c r="MBK54" s="766"/>
      <c r="MBL54" s="766"/>
      <c r="MBM54" s="766" t="s">
        <v>939</v>
      </c>
      <c r="MBN54" s="766"/>
      <c r="MBO54" s="766"/>
      <c r="MBP54" s="766"/>
      <c r="MBQ54" s="766"/>
      <c r="MBR54" s="766"/>
      <c r="MBS54" s="766"/>
      <c r="MBT54" s="766"/>
      <c r="MBU54" s="766" t="s">
        <v>939</v>
      </c>
      <c r="MBV54" s="766"/>
      <c r="MBW54" s="766"/>
      <c r="MBX54" s="766"/>
      <c r="MBY54" s="766"/>
      <c r="MBZ54" s="766"/>
      <c r="MCA54" s="766"/>
      <c r="MCB54" s="766"/>
      <c r="MCC54" s="766" t="s">
        <v>939</v>
      </c>
      <c r="MCD54" s="766"/>
      <c r="MCE54" s="766"/>
      <c r="MCF54" s="766"/>
      <c r="MCG54" s="766"/>
      <c r="MCH54" s="766"/>
      <c r="MCI54" s="766"/>
      <c r="MCJ54" s="766"/>
      <c r="MCK54" s="766" t="s">
        <v>939</v>
      </c>
      <c r="MCL54" s="766"/>
      <c r="MCM54" s="766"/>
      <c r="MCN54" s="766"/>
      <c r="MCO54" s="766"/>
      <c r="MCP54" s="766"/>
      <c r="MCQ54" s="766"/>
      <c r="MCR54" s="766"/>
      <c r="MCS54" s="766" t="s">
        <v>939</v>
      </c>
      <c r="MCT54" s="766"/>
      <c r="MCU54" s="766"/>
      <c r="MCV54" s="766"/>
      <c r="MCW54" s="766"/>
      <c r="MCX54" s="766"/>
      <c r="MCY54" s="766"/>
      <c r="MCZ54" s="766"/>
      <c r="MDA54" s="766" t="s">
        <v>939</v>
      </c>
      <c r="MDB54" s="766"/>
      <c r="MDC54" s="766"/>
      <c r="MDD54" s="766"/>
      <c r="MDE54" s="766"/>
      <c r="MDF54" s="766"/>
      <c r="MDG54" s="766"/>
      <c r="MDH54" s="766"/>
      <c r="MDI54" s="766" t="s">
        <v>939</v>
      </c>
      <c r="MDJ54" s="766"/>
      <c r="MDK54" s="766"/>
      <c r="MDL54" s="766"/>
      <c r="MDM54" s="766"/>
      <c r="MDN54" s="766"/>
      <c r="MDO54" s="766"/>
      <c r="MDP54" s="766"/>
      <c r="MDQ54" s="766" t="s">
        <v>939</v>
      </c>
      <c r="MDR54" s="766"/>
      <c r="MDS54" s="766"/>
      <c r="MDT54" s="766"/>
      <c r="MDU54" s="766"/>
      <c r="MDV54" s="766"/>
      <c r="MDW54" s="766"/>
      <c r="MDX54" s="766"/>
      <c r="MDY54" s="766" t="s">
        <v>939</v>
      </c>
      <c r="MDZ54" s="766"/>
      <c r="MEA54" s="766"/>
      <c r="MEB54" s="766"/>
      <c r="MEC54" s="766"/>
      <c r="MED54" s="766"/>
      <c r="MEE54" s="766"/>
      <c r="MEF54" s="766"/>
      <c r="MEG54" s="766" t="s">
        <v>939</v>
      </c>
      <c r="MEH54" s="766"/>
      <c r="MEI54" s="766"/>
      <c r="MEJ54" s="766"/>
      <c r="MEK54" s="766"/>
      <c r="MEL54" s="766"/>
      <c r="MEM54" s="766"/>
      <c r="MEN54" s="766"/>
      <c r="MEO54" s="766" t="s">
        <v>939</v>
      </c>
      <c r="MEP54" s="766"/>
      <c r="MEQ54" s="766"/>
      <c r="MER54" s="766"/>
      <c r="MES54" s="766"/>
      <c r="MET54" s="766"/>
      <c r="MEU54" s="766"/>
      <c r="MEV54" s="766"/>
      <c r="MEW54" s="766" t="s">
        <v>939</v>
      </c>
      <c r="MEX54" s="766"/>
      <c r="MEY54" s="766"/>
      <c r="MEZ54" s="766"/>
      <c r="MFA54" s="766"/>
      <c r="MFB54" s="766"/>
      <c r="MFC54" s="766"/>
      <c r="MFD54" s="766"/>
      <c r="MFE54" s="766" t="s">
        <v>939</v>
      </c>
      <c r="MFF54" s="766"/>
      <c r="MFG54" s="766"/>
      <c r="MFH54" s="766"/>
      <c r="MFI54" s="766"/>
      <c r="MFJ54" s="766"/>
      <c r="MFK54" s="766"/>
      <c r="MFL54" s="766"/>
      <c r="MFM54" s="766" t="s">
        <v>939</v>
      </c>
      <c r="MFN54" s="766"/>
      <c r="MFO54" s="766"/>
      <c r="MFP54" s="766"/>
      <c r="MFQ54" s="766"/>
      <c r="MFR54" s="766"/>
      <c r="MFS54" s="766"/>
      <c r="MFT54" s="766"/>
      <c r="MFU54" s="766" t="s">
        <v>939</v>
      </c>
      <c r="MFV54" s="766"/>
      <c r="MFW54" s="766"/>
      <c r="MFX54" s="766"/>
      <c r="MFY54" s="766"/>
      <c r="MFZ54" s="766"/>
      <c r="MGA54" s="766"/>
      <c r="MGB54" s="766"/>
      <c r="MGC54" s="766" t="s">
        <v>939</v>
      </c>
      <c r="MGD54" s="766"/>
      <c r="MGE54" s="766"/>
      <c r="MGF54" s="766"/>
      <c r="MGG54" s="766"/>
      <c r="MGH54" s="766"/>
      <c r="MGI54" s="766"/>
      <c r="MGJ54" s="766"/>
      <c r="MGK54" s="766" t="s">
        <v>939</v>
      </c>
      <c r="MGL54" s="766"/>
      <c r="MGM54" s="766"/>
      <c r="MGN54" s="766"/>
      <c r="MGO54" s="766"/>
      <c r="MGP54" s="766"/>
      <c r="MGQ54" s="766"/>
      <c r="MGR54" s="766"/>
      <c r="MGS54" s="766" t="s">
        <v>939</v>
      </c>
      <c r="MGT54" s="766"/>
      <c r="MGU54" s="766"/>
      <c r="MGV54" s="766"/>
      <c r="MGW54" s="766"/>
      <c r="MGX54" s="766"/>
      <c r="MGY54" s="766"/>
      <c r="MGZ54" s="766"/>
      <c r="MHA54" s="766" t="s">
        <v>939</v>
      </c>
      <c r="MHB54" s="766"/>
      <c r="MHC54" s="766"/>
      <c r="MHD54" s="766"/>
      <c r="MHE54" s="766"/>
      <c r="MHF54" s="766"/>
      <c r="MHG54" s="766"/>
      <c r="MHH54" s="766"/>
      <c r="MHI54" s="766" t="s">
        <v>939</v>
      </c>
      <c r="MHJ54" s="766"/>
      <c r="MHK54" s="766"/>
      <c r="MHL54" s="766"/>
      <c r="MHM54" s="766"/>
      <c r="MHN54" s="766"/>
      <c r="MHO54" s="766"/>
      <c r="MHP54" s="766"/>
      <c r="MHQ54" s="766" t="s">
        <v>939</v>
      </c>
      <c r="MHR54" s="766"/>
      <c r="MHS54" s="766"/>
      <c r="MHT54" s="766"/>
      <c r="MHU54" s="766"/>
      <c r="MHV54" s="766"/>
      <c r="MHW54" s="766"/>
      <c r="MHX54" s="766"/>
      <c r="MHY54" s="766" t="s">
        <v>939</v>
      </c>
      <c r="MHZ54" s="766"/>
      <c r="MIA54" s="766"/>
      <c r="MIB54" s="766"/>
      <c r="MIC54" s="766"/>
      <c r="MID54" s="766"/>
      <c r="MIE54" s="766"/>
      <c r="MIF54" s="766"/>
      <c r="MIG54" s="766" t="s">
        <v>939</v>
      </c>
      <c r="MIH54" s="766"/>
      <c r="MII54" s="766"/>
      <c r="MIJ54" s="766"/>
      <c r="MIK54" s="766"/>
      <c r="MIL54" s="766"/>
      <c r="MIM54" s="766"/>
      <c r="MIN54" s="766"/>
      <c r="MIO54" s="766" t="s">
        <v>939</v>
      </c>
      <c r="MIP54" s="766"/>
      <c r="MIQ54" s="766"/>
      <c r="MIR54" s="766"/>
      <c r="MIS54" s="766"/>
      <c r="MIT54" s="766"/>
      <c r="MIU54" s="766"/>
      <c r="MIV54" s="766"/>
      <c r="MIW54" s="766" t="s">
        <v>939</v>
      </c>
      <c r="MIX54" s="766"/>
      <c r="MIY54" s="766"/>
      <c r="MIZ54" s="766"/>
      <c r="MJA54" s="766"/>
      <c r="MJB54" s="766"/>
      <c r="MJC54" s="766"/>
      <c r="MJD54" s="766"/>
      <c r="MJE54" s="766" t="s">
        <v>939</v>
      </c>
      <c r="MJF54" s="766"/>
      <c r="MJG54" s="766"/>
      <c r="MJH54" s="766"/>
      <c r="MJI54" s="766"/>
      <c r="MJJ54" s="766"/>
      <c r="MJK54" s="766"/>
      <c r="MJL54" s="766"/>
      <c r="MJM54" s="766" t="s">
        <v>939</v>
      </c>
      <c r="MJN54" s="766"/>
      <c r="MJO54" s="766"/>
      <c r="MJP54" s="766"/>
      <c r="MJQ54" s="766"/>
      <c r="MJR54" s="766"/>
      <c r="MJS54" s="766"/>
      <c r="MJT54" s="766"/>
      <c r="MJU54" s="766" t="s">
        <v>939</v>
      </c>
      <c r="MJV54" s="766"/>
      <c r="MJW54" s="766"/>
      <c r="MJX54" s="766"/>
      <c r="MJY54" s="766"/>
      <c r="MJZ54" s="766"/>
      <c r="MKA54" s="766"/>
      <c r="MKB54" s="766"/>
      <c r="MKC54" s="766" t="s">
        <v>939</v>
      </c>
      <c r="MKD54" s="766"/>
      <c r="MKE54" s="766"/>
      <c r="MKF54" s="766"/>
      <c r="MKG54" s="766"/>
      <c r="MKH54" s="766"/>
      <c r="MKI54" s="766"/>
      <c r="MKJ54" s="766"/>
      <c r="MKK54" s="766" t="s">
        <v>939</v>
      </c>
      <c r="MKL54" s="766"/>
      <c r="MKM54" s="766"/>
      <c r="MKN54" s="766"/>
      <c r="MKO54" s="766"/>
      <c r="MKP54" s="766"/>
      <c r="MKQ54" s="766"/>
      <c r="MKR54" s="766"/>
      <c r="MKS54" s="766" t="s">
        <v>939</v>
      </c>
      <c r="MKT54" s="766"/>
      <c r="MKU54" s="766"/>
      <c r="MKV54" s="766"/>
      <c r="MKW54" s="766"/>
      <c r="MKX54" s="766"/>
      <c r="MKY54" s="766"/>
      <c r="MKZ54" s="766"/>
      <c r="MLA54" s="766" t="s">
        <v>939</v>
      </c>
      <c r="MLB54" s="766"/>
      <c r="MLC54" s="766"/>
      <c r="MLD54" s="766"/>
      <c r="MLE54" s="766"/>
      <c r="MLF54" s="766"/>
      <c r="MLG54" s="766"/>
      <c r="MLH54" s="766"/>
      <c r="MLI54" s="766" t="s">
        <v>939</v>
      </c>
      <c r="MLJ54" s="766"/>
      <c r="MLK54" s="766"/>
      <c r="MLL54" s="766"/>
      <c r="MLM54" s="766"/>
      <c r="MLN54" s="766"/>
      <c r="MLO54" s="766"/>
      <c r="MLP54" s="766"/>
      <c r="MLQ54" s="766" t="s">
        <v>939</v>
      </c>
      <c r="MLR54" s="766"/>
      <c r="MLS54" s="766"/>
      <c r="MLT54" s="766"/>
      <c r="MLU54" s="766"/>
      <c r="MLV54" s="766"/>
      <c r="MLW54" s="766"/>
      <c r="MLX54" s="766"/>
      <c r="MLY54" s="766" t="s">
        <v>939</v>
      </c>
      <c r="MLZ54" s="766"/>
      <c r="MMA54" s="766"/>
      <c r="MMB54" s="766"/>
      <c r="MMC54" s="766"/>
      <c r="MMD54" s="766"/>
      <c r="MME54" s="766"/>
      <c r="MMF54" s="766"/>
      <c r="MMG54" s="766" t="s">
        <v>939</v>
      </c>
      <c r="MMH54" s="766"/>
      <c r="MMI54" s="766"/>
      <c r="MMJ54" s="766"/>
      <c r="MMK54" s="766"/>
      <c r="MML54" s="766"/>
      <c r="MMM54" s="766"/>
      <c r="MMN54" s="766"/>
      <c r="MMO54" s="766" t="s">
        <v>939</v>
      </c>
      <c r="MMP54" s="766"/>
      <c r="MMQ54" s="766"/>
      <c r="MMR54" s="766"/>
      <c r="MMS54" s="766"/>
      <c r="MMT54" s="766"/>
      <c r="MMU54" s="766"/>
      <c r="MMV54" s="766"/>
      <c r="MMW54" s="766" t="s">
        <v>939</v>
      </c>
      <c r="MMX54" s="766"/>
      <c r="MMY54" s="766"/>
      <c r="MMZ54" s="766"/>
      <c r="MNA54" s="766"/>
      <c r="MNB54" s="766"/>
      <c r="MNC54" s="766"/>
      <c r="MND54" s="766"/>
      <c r="MNE54" s="766" t="s">
        <v>939</v>
      </c>
      <c r="MNF54" s="766"/>
      <c r="MNG54" s="766"/>
      <c r="MNH54" s="766"/>
      <c r="MNI54" s="766"/>
      <c r="MNJ54" s="766"/>
      <c r="MNK54" s="766"/>
      <c r="MNL54" s="766"/>
      <c r="MNM54" s="766" t="s">
        <v>939</v>
      </c>
      <c r="MNN54" s="766"/>
      <c r="MNO54" s="766"/>
      <c r="MNP54" s="766"/>
      <c r="MNQ54" s="766"/>
      <c r="MNR54" s="766"/>
      <c r="MNS54" s="766"/>
      <c r="MNT54" s="766"/>
      <c r="MNU54" s="766" t="s">
        <v>939</v>
      </c>
      <c r="MNV54" s="766"/>
      <c r="MNW54" s="766"/>
      <c r="MNX54" s="766"/>
      <c r="MNY54" s="766"/>
      <c r="MNZ54" s="766"/>
      <c r="MOA54" s="766"/>
      <c r="MOB54" s="766"/>
      <c r="MOC54" s="766" t="s">
        <v>939</v>
      </c>
      <c r="MOD54" s="766"/>
      <c r="MOE54" s="766"/>
      <c r="MOF54" s="766"/>
      <c r="MOG54" s="766"/>
      <c r="MOH54" s="766"/>
      <c r="MOI54" s="766"/>
      <c r="MOJ54" s="766"/>
      <c r="MOK54" s="766" t="s">
        <v>939</v>
      </c>
      <c r="MOL54" s="766"/>
      <c r="MOM54" s="766"/>
      <c r="MON54" s="766"/>
      <c r="MOO54" s="766"/>
      <c r="MOP54" s="766"/>
      <c r="MOQ54" s="766"/>
      <c r="MOR54" s="766"/>
      <c r="MOS54" s="766" t="s">
        <v>939</v>
      </c>
      <c r="MOT54" s="766"/>
      <c r="MOU54" s="766"/>
      <c r="MOV54" s="766"/>
      <c r="MOW54" s="766"/>
      <c r="MOX54" s="766"/>
      <c r="MOY54" s="766"/>
      <c r="MOZ54" s="766"/>
      <c r="MPA54" s="766" t="s">
        <v>939</v>
      </c>
      <c r="MPB54" s="766"/>
      <c r="MPC54" s="766"/>
      <c r="MPD54" s="766"/>
      <c r="MPE54" s="766"/>
      <c r="MPF54" s="766"/>
      <c r="MPG54" s="766"/>
      <c r="MPH54" s="766"/>
      <c r="MPI54" s="766" t="s">
        <v>939</v>
      </c>
      <c r="MPJ54" s="766"/>
      <c r="MPK54" s="766"/>
      <c r="MPL54" s="766"/>
      <c r="MPM54" s="766"/>
      <c r="MPN54" s="766"/>
      <c r="MPO54" s="766"/>
      <c r="MPP54" s="766"/>
      <c r="MPQ54" s="766" t="s">
        <v>939</v>
      </c>
      <c r="MPR54" s="766"/>
      <c r="MPS54" s="766"/>
      <c r="MPT54" s="766"/>
      <c r="MPU54" s="766"/>
      <c r="MPV54" s="766"/>
      <c r="MPW54" s="766"/>
      <c r="MPX54" s="766"/>
      <c r="MPY54" s="766" t="s">
        <v>939</v>
      </c>
      <c r="MPZ54" s="766"/>
      <c r="MQA54" s="766"/>
      <c r="MQB54" s="766"/>
      <c r="MQC54" s="766"/>
      <c r="MQD54" s="766"/>
      <c r="MQE54" s="766"/>
      <c r="MQF54" s="766"/>
      <c r="MQG54" s="766" t="s">
        <v>939</v>
      </c>
      <c r="MQH54" s="766"/>
      <c r="MQI54" s="766"/>
      <c r="MQJ54" s="766"/>
      <c r="MQK54" s="766"/>
      <c r="MQL54" s="766"/>
      <c r="MQM54" s="766"/>
      <c r="MQN54" s="766"/>
      <c r="MQO54" s="766" t="s">
        <v>939</v>
      </c>
      <c r="MQP54" s="766"/>
      <c r="MQQ54" s="766"/>
      <c r="MQR54" s="766"/>
      <c r="MQS54" s="766"/>
      <c r="MQT54" s="766"/>
      <c r="MQU54" s="766"/>
      <c r="MQV54" s="766"/>
      <c r="MQW54" s="766" t="s">
        <v>939</v>
      </c>
      <c r="MQX54" s="766"/>
      <c r="MQY54" s="766"/>
      <c r="MQZ54" s="766"/>
      <c r="MRA54" s="766"/>
      <c r="MRB54" s="766"/>
      <c r="MRC54" s="766"/>
      <c r="MRD54" s="766"/>
      <c r="MRE54" s="766" t="s">
        <v>939</v>
      </c>
      <c r="MRF54" s="766"/>
      <c r="MRG54" s="766"/>
      <c r="MRH54" s="766"/>
      <c r="MRI54" s="766"/>
      <c r="MRJ54" s="766"/>
      <c r="MRK54" s="766"/>
      <c r="MRL54" s="766"/>
      <c r="MRM54" s="766" t="s">
        <v>939</v>
      </c>
      <c r="MRN54" s="766"/>
      <c r="MRO54" s="766"/>
      <c r="MRP54" s="766"/>
      <c r="MRQ54" s="766"/>
      <c r="MRR54" s="766"/>
      <c r="MRS54" s="766"/>
      <c r="MRT54" s="766"/>
      <c r="MRU54" s="766" t="s">
        <v>939</v>
      </c>
      <c r="MRV54" s="766"/>
      <c r="MRW54" s="766"/>
      <c r="MRX54" s="766"/>
      <c r="MRY54" s="766"/>
      <c r="MRZ54" s="766"/>
      <c r="MSA54" s="766"/>
      <c r="MSB54" s="766"/>
      <c r="MSC54" s="766" t="s">
        <v>939</v>
      </c>
      <c r="MSD54" s="766"/>
      <c r="MSE54" s="766"/>
      <c r="MSF54" s="766"/>
      <c r="MSG54" s="766"/>
      <c r="MSH54" s="766"/>
      <c r="MSI54" s="766"/>
      <c r="MSJ54" s="766"/>
      <c r="MSK54" s="766" t="s">
        <v>939</v>
      </c>
      <c r="MSL54" s="766"/>
      <c r="MSM54" s="766"/>
      <c r="MSN54" s="766"/>
      <c r="MSO54" s="766"/>
      <c r="MSP54" s="766"/>
      <c r="MSQ54" s="766"/>
      <c r="MSR54" s="766"/>
      <c r="MSS54" s="766" t="s">
        <v>939</v>
      </c>
      <c r="MST54" s="766"/>
      <c r="MSU54" s="766"/>
      <c r="MSV54" s="766"/>
      <c r="MSW54" s="766"/>
      <c r="MSX54" s="766"/>
      <c r="MSY54" s="766"/>
      <c r="MSZ54" s="766"/>
      <c r="MTA54" s="766" t="s">
        <v>939</v>
      </c>
      <c r="MTB54" s="766"/>
      <c r="MTC54" s="766"/>
      <c r="MTD54" s="766"/>
      <c r="MTE54" s="766"/>
      <c r="MTF54" s="766"/>
      <c r="MTG54" s="766"/>
      <c r="MTH54" s="766"/>
      <c r="MTI54" s="766" t="s">
        <v>939</v>
      </c>
      <c r="MTJ54" s="766"/>
      <c r="MTK54" s="766"/>
      <c r="MTL54" s="766"/>
      <c r="MTM54" s="766"/>
      <c r="MTN54" s="766"/>
      <c r="MTO54" s="766"/>
      <c r="MTP54" s="766"/>
      <c r="MTQ54" s="766" t="s">
        <v>939</v>
      </c>
      <c r="MTR54" s="766"/>
      <c r="MTS54" s="766"/>
      <c r="MTT54" s="766"/>
      <c r="MTU54" s="766"/>
      <c r="MTV54" s="766"/>
      <c r="MTW54" s="766"/>
      <c r="MTX54" s="766"/>
      <c r="MTY54" s="766" t="s">
        <v>939</v>
      </c>
      <c r="MTZ54" s="766"/>
      <c r="MUA54" s="766"/>
      <c r="MUB54" s="766"/>
      <c r="MUC54" s="766"/>
      <c r="MUD54" s="766"/>
      <c r="MUE54" s="766"/>
      <c r="MUF54" s="766"/>
      <c r="MUG54" s="766" t="s">
        <v>939</v>
      </c>
      <c r="MUH54" s="766"/>
      <c r="MUI54" s="766"/>
      <c r="MUJ54" s="766"/>
      <c r="MUK54" s="766"/>
      <c r="MUL54" s="766"/>
      <c r="MUM54" s="766"/>
      <c r="MUN54" s="766"/>
      <c r="MUO54" s="766" t="s">
        <v>939</v>
      </c>
      <c r="MUP54" s="766"/>
      <c r="MUQ54" s="766"/>
      <c r="MUR54" s="766"/>
      <c r="MUS54" s="766"/>
      <c r="MUT54" s="766"/>
      <c r="MUU54" s="766"/>
      <c r="MUV54" s="766"/>
      <c r="MUW54" s="766" t="s">
        <v>939</v>
      </c>
      <c r="MUX54" s="766"/>
      <c r="MUY54" s="766"/>
      <c r="MUZ54" s="766"/>
      <c r="MVA54" s="766"/>
      <c r="MVB54" s="766"/>
      <c r="MVC54" s="766"/>
      <c r="MVD54" s="766"/>
      <c r="MVE54" s="766" t="s">
        <v>939</v>
      </c>
      <c r="MVF54" s="766"/>
      <c r="MVG54" s="766"/>
      <c r="MVH54" s="766"/>
      <c r="MVI54" s="766"/>
      <c r="MVJ54" s="766"/>
      <c r="MVK54" s="766"/>
      <c r="MVL54" s="766"/>
      <c r="MVM54" s="766" t="s">
        <v>939</v>
      </c>
      <c r="MVN54" s="766"/>
      <c r="MVO54" s="766"/>
      <c r="MVP54" s="766"/>
      <c r="MVQ54" s="766"/>
      <c r="MVR54" s="766"/>
      <c r="MVS54" s="766"/>
      <c r="MVT54" s="766"/>
      <c r="MVU54" s="766" t="s">
        <v>939</v>
      </c>
      <c r="MVV54" s="766"/>
      <c r="MVW54" s="766"/>
      <c r="MVX54" s="766"/>
      <c r="MVY54" s="766"/>
      <c r="MVZ54" s="766"/>
      <c r="MWA54" s="766"/>
      <c r="MWB54" s="766"/>
      <c r="MWC54" s="766" t="s">
        <v>939</v>
      </c>
      <c r="MWD54" s="766"/>
      <c r="MWE54" s="766"/>
      <c r="MWF54" s="766"/>
      <c r="MWG54" s="766"/>
      <c r="MWH54" s="766"/>
      <c r="MWI54" s="766"/>
      <c r="MWJ54" s="766"/>
      <c r="MWK54" s="766" t="s">
        <v>939</v>
      </c>
      <c r="MWL54" s="766"/>
      <c r="MWM54" s="766"/>
      <c r="MWN54" s="766"/>
      <c r="MWO54" s="766"/>
      <c r="MWP54" s="766"/>
      <c r="MWQ54" s="766"/>
      <c r="MWR54" s="766"/>
      <c r="MWS54" s="766" t="s">
        <v>939</v>
      </c>
      <c r="MWT54" s="766"/>
      <c r="MWU54" s="766"/>
      <c r="MWV54" s="766"/>
      <c r="MWW54" s="766"/>
      <c r="MWX54" s="766"/>
      <c r="MWY54" s="766"/>
      <c r="MWZ54" s="766"/>
      <c r="MXA54" s="766" t="s">
        <v>939</v>
      </c>
      <c r="MXB54" s="766"/>
      <c r="MXC54" s="766"/>
      <c r="MXD54" s="766"/>
      <c r="MXE54" s="766"/>
      <c r="MXF54" s="766"/>
      <c r="MXG54" s="766"/>
      <c r="MXH54" s="766"/>
      <c r="MXI54" s="766" t="s">
        <v>939</v>
      </c>
      <c r="MXJ54" s="766"/>
      <c r="MXK54" s="766"/>
      <c r="MXL54" s="766"/>
      <c r="MXM54" s="766"/>
      <c r="MXN54" s="766"/>
      <c r="MXO54" s="766"/>
      <c r="MXP54" s="766"/>
      <c r="MXQ54" s="766" t="s">
        <v>939</v>
      </c>
      <c r="MXR54" s="766"/>
      <c r="MXS54" s="766"/>
      <c r="MXT54" s="766"/>
      <c r="MXU54" s="766"/>
      <c r="MXV54" s="766"/>
      <c r="MXW54" s="766"/>
      <c r="MXX54" s="766"/>
      <c r="MXY54" s="766" t="s">
        <v>939</v>
      </c>
      <c r="MXZ54" s="766"/>
      <c r="MYA54" s="766"/>
      <c r="MYB54" s="766"/>
      <c r="MYC54" s="766"/>
      <c r="MYD54" s="766"/>
      <c r="MYE54" s="766"/>
      <c r="MYF54" s="766"/>
      <c r="MYG54" s="766" t="s">
        <v>939</v>
      </c>
      <c r="MYH54" s="766"/>
      <c r="MYI54" s="766"/>
      <c r="MYJ54" s="766"/>
      <c r="MYK54" s="766"/>
      <c r="MYL54" s="766"/>
      <c r="MYM54" s="766"/>
      <c r="MYN54" s="766"/>
      <c r="MYO54" s="766" t="s">
        <v>939</v>
      </c>
      <c r="MYP54" s="766"/>
      <c r="MYQ54" s="766"/>
      <c r="MYR54" s="766"/>
      <c r="MYS54" s="766"/>
      <c r="MYT54" s="766"/>
      <c r="MYU54" s="766"/>
      <c r="MYV54" s="766"/>
      <c r="MYW54" s="766" t="s">
        <v>939</v>
      </c>
      <c r="MYX54" s="766"/>
      <c r="MYY54" s="766"/>
      <c r="MYZ54" s="766"/>
      <c r="MZA54" s="766"/>
      <c r="MZB54" s="766"/>
      <c r="MZC54" s="766"/>
      <c r="MZD54" s="766"/>
      <c r="MZE54" s="766" t="s">
        <v>939</v>
      </c>
      <c r="MZF54" s="766"/>
      <c r="MZG54" s="766"/>
      <c r="MZH54" s="766"/>
      <c r="MZI54" s="766"/>
      <c r="MZJ54" s="766"/>
      <c r="MZK54" s="766"/>
      <c r="MZL54" s="766"/>
      <c r="MZM54" s="766" t="s">
        <v>939</v>
      </c>
      <c r="MZN54" s="766"/>
      <c r="MZO54" s="766"/>
      <c r="MZP54" s="766"/>
      <c r="MZQ54" s="766"/>
      <c r="MZR54" s="766"/>
      <c r="MZS54" s="766"/>
      <c r="MZT54" s="766"/>
      <c r="MZU54" s="766" t="s">
        <v>939</v>
      </c>
      <c r="MZV54" s="766"/>
      <c r="MZW54" s="766"/>
      <c r="MZX54" s="766"/>
      <c r="MZY54" s="766"/>
      <c r="MZZ54" s="766"/>
      <c r="NAA54" s="766"/>
      <c r="NAB54" s="766"/>
      <c r="NAC54" s="766" t="s">
        <v>939</v>
      </c>
      <c r="NAD54" s="766"/>
      <c r="NAE54" s="766"/>
      <c r="NAF54" s="766"/>
      <c r="NAG54" s="766"/>
      <c r="NAH54" s="766"/>
      <c r="NAI54" s="766"/>
      <c r="NAJ54" s="766"/>
      <c r="NAK54" s="766" t="s">
        <v>939</v>
      </c>
      <c r="NAL54" s="766"/>
      <c r="NAM54" s="766"/>
      <c r="NAN54" s="766"/>
      <c r="NAO54" s="766"/>
      <c r="NAP54" s="766"/>
      <c r="NAQ54" s="766"/>
      <c r="NAR54" s="766"/>
      <c r="NAS54" s="766" t="s">
        <v>939</v>
      </c>
      <c r="NAT54" s="766"/>
      <c r="NAU54" s="766"/>
      <c r="NAV54" s="766"/>
      <c r="NAW54" s="766"/>
      <c r="NAX54" s="766"/>
      <c r="NAY54" s="766"/>
      <c r="NAZ54" s="766"/>
      <c r="NBA54" s="766" t="s">
        <v>939</v>
      </c>
      <c r="NBB54" s="766"/>
      <c r="NBC54" s="766"/>
      <c r="NBD54" s="766"/>
      <c r="NBE54" s="766"/>
      <c r="NBF54" s="766"/>
      <c r="NBG54" s="766"/>
      <c r="NBH54" s="766"/>
      <c r="NBI54" s="766" t="s">
        <v>939</v>
      </c>
      <c r="NBJ54" s="766"/>
      <c r="NBK54" s="766"/>
      <c r="NBL54" s="766"/>
      <c r="NBM54" s="766"/>
      <c r="NBN54" s="766"/>
      <c r="NBO54" s="766"/>
      <c r="NBP54" s="766"/>
      <c r="NBQ54" s="766" t="s">
        <v>939</v>
      </c>
      <c r="NBR54" s="766"/>
      <c r="NBS54" s="766"/>
      <c r="NBT54" s="766"/>
      <c r="NBU54" s="766"/>
      <c r="NBV54" s="766"/>
      <c r="NBW54" s="766"/>
      <c r="NBX54" s="766"/>
      <c r="NBY54" s="766" t="s">
        <v>939</v>
      </c>
      <c r="NBZ54" s="766"/>
      <c r="NCA54" s="766"/>
      <c r="NCB54" s="766"/>
      <c r="NCC54" s="766"/>
      <c r="NCD54" s="766"/>
      <c r="NCE54" s="766"/>
      <c r="NCF54" s="766"/>
      <c r="NCG54" s="766" t="s">
        <v>939</v>
      </c>
      <c r="NCH54" s="766"/>
      <c r="NCI54" s="766"/>
      <c r="NCJ54" s="766"/>
      <c r="NCK54" s="766"/>
      <c r="NCL54" s="766"/>
      <c r="NCM54" s="766"/>
      <c r="NCN54" s="766"/>
      <c r="NCO54" s="766" t="s">
        <v>939</v>
      </c>
      <c r="NCP54" s="766"/>
      <c r="NCQ54" s="766"/>
      <c r="NCR54" s="766"/>
      <c r="NCS54" s="766"/>
      <c r="NCT54" s="766"/>
      <c r="NCU54" s="766"/>
      <c r="NCV54" s="766"/>
      <c r="NCW54" s="766" t="s">
        <v>939</v>
      </c>
      <c r="NCX54" s="766"/>
      <c r="NCY54" s="766"/>
      <c r="NCZ54" s="766"/>
      <c r="NDA54" s="766"/>
      <c r="NDB54" s="766"/>
      <c r="NDC54" s="766"/>
      <c r="NDD54" s="766"/>
      <c r="NDE54" s="766" t="s">
        <v>939</v>
      </c>
      <c r="NDF54" s="766"/>
      <c r="NDG54" s="766"/>
      <c r="NDH54" s="766"/>
      <c r="NDI54" s="766"/>
      <c r="NDJ54" s="766"/>
      <c r="NDK54" s="766"/>
      <c r="NDL54" s="766"/>
      <c r="NDM54" s="766" t="s">
        <v>939</v>
      </c>
      <c r="NDN54" s="766"/>
      <c r="NDO54" s="766"/>
      <c r="NDP54" s="766"/>
      <c r="NDQ54" s="766"/>
      <c r="NDR54" s="766"/>
      <c r="NDS54" s="766"/>
      <c r="NDT54" s="766"/>
      <c r="NDU54" s="766" t="s">
        <v>939</v>
      </c>
      <c r="NDV54" s="766"/>
      <c r="NDW54" s="766"/>
      <c r="NDX54" s="766"/>
      <c r="NDY54" s="766"/>
      <c r="NDZ54" s="766"/>
      <c r="NEA54" s="766"/>
      <c r="NEB54" s="766"/>
      <c r="NEC54" s="766" t="s">
        <v>939</v>
      </c>
      <c r="NED54" s="766"/>
      <c r="NEE54" s="766"/>
      <c r="NEF54" s="766"/>
      <c r="NEG54" s="766"/>
      <c r="NEH54" s="766"/>
      <c r="NEI54" s="766"/>
      <c r="NEJ54" s="766"/>
      <c r="NEK54" s="766" t="s">
        <v>939</v>
      </c>
      <c r="NEL54" s="766"/>
      <c r="NEM54" s="766"/>
      <c r="NEN54" s="766"/>
      <c r="NEO54" s="766"/>
      <c r="NEP54" s="766"/>
      <c r="NEQ54" s="766"/>
      <c r="NER54" s="766"/>
      <c r="NES54" s="766" t="s">
        <v>939</v>
      </c>
      <c r="NET54" s="766"/>
      <c r="NEU54" s="766"/>
      <c r="NEV54" s="766"/>
      <c r="NEW54" s="766"/>
      <c r="NEX54" s="766"/>
      <c r="NEY54" s="766"/>
      <c r="NEZ54" s="766"/>
      <c r="NFA54" s="766" t="s">
        <v>939</v>
      </c>
      <c r="NFB54" s="766"/>
      <c r="NFC54" s="766"/>
      <c r="NFD54" s="766"/>
      <c r="NFE54" s="766"/>
      <c r="NFF54" s="766"/>
      <c r="NFG54" s="766"/>
      <c r="NFH54" s="766"/>
      <c r="NFI54" s="766" t="s">
        <v>939</v>
      </c>
      <c r="NFJ54" s="766"/>
      <c r="NFK54" s="766"/>
      <c r="NFL54" s="766"/>
      <c r="NFM54" s="766"/>
      <c r="NFN54" s="766"/>
      <c r="NFO54" s="766"/>
      <c r="NFP54" s="766"/>
      <c r="NFQ54" s="766" t="s">
        <v>939</v>
      </c>
      <c r="NFR54" s="766"/>
      <c r="NFS54" s="766"/>
      <c r="NFT54" s="766"/>
      <c r="NFU54" s="766"/>
      <c r="NFV54" s="766"/>
      <c r="NFW54" s="766"/>
      <c r="NFX54" s="766"/>
      <c r="NFY54" s="766" t="s">
        <v>939</v>
      </c>
      <c r="NFZ54" s="766"/>
      <c r="NGA54" s="766"/>
      <c r="NGB54" s="766"/>
      <c r="NGC54" s="766"/>
      <c r="NGD54" s="766"/>
      <c r="NGE54" s="766"/>
      <c r="NGF54" s="766"/>
      <c r="NGG54" s="766" t="s">
        <v>939</v>
      </c>
      <c r="NGH54" s="766"/>
      <c r="NGI54" s="766"/>
      <c r="NGJ54" s="766"/>
      <c r="NGK54" s="766"/>
      <c r="NGL54" s="766"/>
      <c r="NGM54" s="766"/>
      <c r="NGN54" s="766"/>
      <c r="NGO54" s="766" t="s">
        <v>939</v>
      </c>
      <c r="NGP54" s="766"/>
      <c r="NGQ54" s="766"/>
      <c r="NGR54" s="766"/>
      <c r="NGS54" s="766"/>
      <c r="NGT54" s="766"/>
      <c r="NGU54" s="766"/>
      <c r="NGV54" s="766"/>
      <c r="NGW54" s="766" t="s">
        <v>939</v>
      </c>
      <c r="NGX54" s="766"/>
      <c r="NGY54" s="766"/>
      <c r="NGZ54" s="766"/>
      <c r="NHA54" s="766"/>
      <c r="NHB54" s="766"/>
      <c r="NHC54" s="766"/>
      <c r="NHD54" s="766"/>
      <c r="NHE54" s="766" t="s">
        <v>939</v>
      </c>
      <c r="NHF54" s="766"/>
      <c r="NHG54" s="766"/>
      <c r="NHH54" s="766"/>
      <c r="NHI54" s="766"/>
      <c r="NHJ54" s="766"/>
      <c r="NHK54" s="766"/>
      <c r="NHL54" s="766"/>
      <c r="NHM54" s="766" t="s">
        <v>939</v>
      </c>
      <c r="NHN54" s="766"/>
      <c r="NHO54" s="766"/>
      <c r="NHP54" s="766"/>
      <c r="NHQ54" s="766"/>
      <c r="NHR54" s="766"/>
      <c r="NHS54" s="766"/>
      <c r="NHT54" s="766"/>
      <c r="NHU54" s="766" t="s">
        <v>939</v>
      </c>
      <c r="NHV54" s="766"/>
      <c r="NHW54" s="766"/>
      <c r="NHX54" s="766"/>
      <c r="NHY54" s="766"/>
      <c r="NHZ54" s="766"/>
      <c r="NIA54" s="766"/>
      <c r="NIB54" s="766"/>
      <c r="NIC54" s="766" t="s">
        <v>939</v>
      </c>
      <c r="NID54" s="766"/>
      <c r="NIE54" s="766"/>
      <c r="NIF54" s="766"/>
      <c r="NIG54" s="766"/>
      <c r="NIH54" s="766"/>
      <c r="NII54" s="766"/>
      <c r="NIJ54" s="766"/>
      <c r="NIK54" s="766" t="s">
        <v>939</v>
      </c>
      <c r="NIL54" s="766"/>
      <c r="NIM54" s="766"/>
      <c r="NIN54" s="766"/>
      <c r="NIO54" s="766"/>
      <c r="NIP54" s="766"/>
      <c r="NIQ54" s="766"/>
      <c r="NIR54" s="766"/>
      <c r="NIS54" s="766" t="s">
        <v>939</v>
      </c>
      <c r="NIT54" s="766"/>
      <c r="NIU54" s="766"/>
      <c r="NIV54" s="766"/>
      <c r="NIW54" s="766"/>
      <c r="NIX54" s="766"/>
      <c r="NIY54" s="766"/>
      <c r="NIZ54" s="766"/>
      <c r="NJA54" s="766" t="s">
        <v>939</v>
      </c>
      <c r="NJB54" s="766"/>
      <c r="NJC54" s="766"/>
      <c r="NJD54" s="766"/>
      <c r="NJE54" s="766"/>
      <c r="NJF54" s="766"/>
      <c r="NJG54" s="766"/>
      <c r="NJH54" s="766"/>
      <c r="NJI54" s="766" t="s">
        <v>939</v>
      </c>
      <c r="NJJ54" s="766"/>
      <c r="NJK54" s="766"/>
      <c r="NJL54" s="766"/>
      <c r="NJM54" s="766"/>
      <c r="NJN54" s="766"/>
      <c r="NJO54" s="766"/>
      <c r="NJP54" s="766"/>
      <c r="NJQ54" s="766" t="s">
        <v>939</v>
      </c>
      <c r="NJR54" s="766"/>
      <c r="NJS54" s="766"/>
      <c r="NJT54" s="766"/>
      <c r="NJU54" s="766"/>
      <c r="NJV54" s="766"/>
      <c r="NJW54" s="766"/>
      <c r="NJX54" s="766"/>
      <c r="NJY54" s="766" t="s">
        <v>939</v>
      </c>
      <c r="NJZ54" s="766"/>
      <c r="NKA54" s="766"/>
      <c r="NKB54" s="766"/>
      <c r="NKC54" s="766"/>
      <c r="NKD54" s="766"/>
      <c r="NKE54" s="766"/>
      <c r="NKF54" s="766"/>
      <c r="NKG54" s="766" t="s">
        <v>939</v>
      </c>
      <c r="NKH54" s="766"/>
      <c r="NKI54" s="766"/>
      <c r="NKJ54" s="766"/>
      <c r="NKK54" s="766"/>
      <c r="NKL54" s="766"/>
      <c r="NKM54" s="766"/>
      <c r="NKN54" s="766"/>
      <c r="NKO54" s="766" t="s">
        <v>939</v>
      </c>
      <c r="NKP54" s="766"/>
      <c r="NKQ54" s="766"/>
      <c r="NKR54" s="766"/>
      <c r="NKS54" s="766"/>
      <c r="NKT54" s="766"/>
      <c r="NKU54" s="766"/>
      <c r="NKV54" s="766"/>
      <c r="NKW54" s="766" t="s">
        <v>939</v>
      </c>
      <c r="NKX54" s="766"/>
      <c r="NKY54" s="766"/>
      <c r="NKZ54" s="766"/>
      <c r="NLA54" s="766"/>
      <c r="NLB54" s="766"/>
      <c r="NLC54" s="766"/>
      <c r="NLD54" s="766"/>
      <c r="NLE54" s="766" t="s">
        <v>939</v>
      </c>
      <c r="NLF54" s="766"/>
      <c r="NLG54" s="766"/>
      <c r="NLH54" s="766"/>
      <c r="NLI54" s="766"/>
      <c r="NLJ54" s="766"/>
      <c r="NLK54" s="766"/>
      <c r="NLL54" s="766"/>
      <c r="NLM54" s="766" t="s">
        <v>939</v>
      </c>
      <c r="NLN54" s="766"/>
      <c r="NLO54" s="766"/>
      <c r="NLP54" s="766"/>
      <c r="NLQ54" s="766"/>
      <c r="NLR54" s="766"/>
      <c r="NLS54" s="766"/>
      <c r="NLT54" s="766"/>
      <c r="NLU54" s="766" t="s">
        <v>939</v>
      </c>
      <c r="NLV54" s="766"/>
      <c r="NLW54" s="766"/>
      <c r="NLX54" s="766"/>
      <c r="NLY54" s="766"/>
      <c r="NLZ54" s="766"/>
      <c r="NMA54" s="766"/>
      <c r="NMB54" s="766"/>
      <c r="NMC54" s="766" t="s">
        <v>939</v>
      </c>
      <c r="NMD54" s="766"/>
      <c r="NME54" s="766"/>
      <c r="NMF54" s="766"/>
      <c r="NMG54" s="766"/>
      <c r="NMH54" s="766"/>
      <c r="NMI54" s="766"/>
      <c r="NMJ54" s="766"/>
      <c r="NMK54" s="766" t="s">
        <v>939</v>
      </c>
      <c r="NML54" s="766"/>
      <c r="NMM54" s="766"/>
      <c r="NMN54" s="766"/>
      <c r="NMO54" s="766"/>
      <c r="NMP54" s="766"/>
      <c r="NMQ54" s="766"/>
      <c r="NMR54" s="766"/>
      <c r="NMS54" s="766" t="s">
        <v>939</v>
      </c>
      <c r="NMT54" s="766"/>
      <c r="NMU54" s="766"/>
      <c r="NMV54" s="766"/>
      <c r="NMW54" s="766"/>
      <c r="NMX54" s="766"/>
      <c r="NMY54" s="766"/>
      <c r="NMZ54" s="766"/>
      <c r="NNA54" s="766" t="s">
        <v>939</v>
      </c>
      <c r="NNB54" s="766"/>
      <c r="NNC54" s="766"/>
      <c r="NND54" s="766"/>
      <c r="NNE54" s="766"/>
      <c r="NNF54" s="766"/>
      <c r="NNG54" s="766"/>
      <c r="NNH54" s="766"/>
      <c r="NNI54" s="766" t="s">
        <v>939</v>
      </c>
      <c r="NNJ54" s="766"/>
      <c r="NNK54" s="766"/>
      <c r="NNL54" s="766"/>
      <c r="NNM54" s="766"/>
      <c r="NNN54" s="766"/>
      <c r="NNO54" s="766"/>
      <c r="NNP54" s="766"/>
      <c r="NNQ54" s="766" t="s">
        <v>939</v>
      </c>
      <c r="NNR54" s="766"/>
      <c r="NNS54" s="766"/>
      <c r="NNT54" s="766"/>
      <c r="NNU54" s="766"/>
      <c r="NNV54" s="766"/>
      <c r="NNW54" s="766"/>
      <c r="NNX54" s="766"/>
      <c r="NNY54" s="766" t="s">
        <v>939</v>
      </c>
      <c r="NNZ54" s="766"/>
      <c r="NOA54" s="766"/>
      <c r="NOB54" s="766"/>
      <c r="NOC54" s="766"/>
      <c r="NOD54" s="766"/>
      <c r="NOE54" s="766"/>
      <c r="NOF54" s="766"/>
      <c r="NOG54" s="766" t="s">
        <v>939</v>
      </c>
      <c r="NOH54" s="766"/>
      <c r="NOI54" s="766"/>
      <c r="NOJ54" s="766"/>
      <c r="NOK54" s="766"/>
      <c r="NOL54" s="766"/>
      <c r="NOM54" s="766"/>
      <c r="NON54" s="766"/>
      <c r="NOO54" s="766" t="s">
        <v>939</v>
      </c>
      <c r="NOP54" s="766"/>
      <c r="NOQ54" s="766"/>
      <c r="NOR54" s="766"/>
      <c r="NOS54" s="766"/>
      <c r="NOT54" s="766"/>
      <c r="NOU54" s="766"/>
      <c r="NOV54" s="766"/>
      <c r="NOW54" s="766" t="s">
        <v>939</v>
      </c>
      <c r="NOX54" s="766"/>
      <c r="NOY54" s="766"/>
      <c r="NOZ54" s="766"/>
      <c r="NPA54" s="766"/>
      <c r="NPB54" s="766"/>
      <c r="NPC54" s="766"/>
      <c r="NPD54" s="766"/>
      <c r="NPE54" s="766" t="s">
        <v>939</v>
      </c>
      <c r="NPF54" s="766"/>
      <c r="NPG54" s="766"/>
      <c r="NPH54" s="766"/>
      <c r="NPI54" s="766"/>
      <c r="NPJ54" s="766"/>
      <c r="NPK54" s="766"/>
      <c r="NPL54" s="766"/>
      <c r="NPM54" s="766" t="s">
        <v>939</v>
      </c>
      <c r="NPN54" s="766"/>
      <c r="NPO54" s="766"/>
      <c r="NPP54" s="766"/>
      <c r="NPQ54" s="766"/>
      <c r="NPR54" s="766"/>
      <c r="NPS54" s="766"/>
      <c r="NPT54" s="766"/>
      <c r="NPU54" s="766" t="s">
        <v>939</v>
      </c>
      <c r="NPV54" s="766"/>
      <c r="NPW54" s="766"/>
      <c r="NPX54" s="766"/>
      <c r="NPY54" s="766"/>
      <c r="NPZ54" s="766"/>
      <c r="NQA54" s="766"/>
      <c r="NQB54" s="766"/>
      <c r="NQC54" s="766" t="s">
        <v>939</v>
      </c>
      <c r="NQD54" s="766"/>
      <c r="NQE54" s="766"/>
      <c r="NQF54" s="766"/>
      <c r="NQG54" s="766"/>
      <c r="NQH54" s="766"/>
      <c r="NQI54" s="766"/>
      <c r="NQJ54" s="766"/>
      <c r="NQK54" s="766" t="s">
        <v>939</v>
      </c>
      <c r="NQL54" s="766"/>
      <c r="NQM54" s="766"/>
      <c r="NQN54" s="766"/>
      <c r="NQO54" s="766"/>
      <c r="NQP54" s="766"/>
      <c r="NQQ54" s="766"/>
      <c r="NQR54" s="766"/>
      <c r="NQS54" s="766" t="s">
        <v>939</v>
      </c>
      <c r="NQT54" s="766"/>
      <c r="NQU54" s="766"/>
      <c r="NQV54" s="766"/>
      <c r="NQW54" s="766"/>
      <c r="NQX54" s="766"/>
      <c r="NQY54" s="766"/>
      <c r="NQZ54" s="766"/>
      <c r="NRA54" s="766" t="s">
        <v>939</v>
      </c>
      <c r="NRB54" s="766"/>
      <c r="NRC54" s="766"/>
      <c r="NRD54" s="766"/>
      <c r="NRE54" s="766"/>
      <c r="NRF54" s="766"/>
      <c r="NRG54" s="766"/>
      <c r="NRH54" s="766"/>
      <c r="NRI54" s="766" t="s">
        <v>939</v>
      </c>
      <c r="NRJ54" s="766"/>
      <c r="NRK54" s="766"/>
      <c r="NRL54" s="766"/>
      <c r="NRM54" s="766"/>
      <c r="NRN54" s="766"/>
      <c r="NRO54" s="766"/>
      <c r="NRP54" s="766"/>
      <c r="NRQ54" s="766" t="s">
        <v>939</v>
      </c>
      <c r="NRR54" s="766"/>
      <c r="NRS54" s="766"/>
      <c r="NRT54" s="766"/>
      <c r="NRU54" s="766"/>
      <c r="NRV54" s="766"/>
      <c r="NRW54" s="766"/>
      <c r="NRX54" s="766"/>
      <c r="NRY54" s="766" t="s">
        <v>939</v>
      </c>
      <c r="NRZ54" s="766"/>
      <c r="NSA54" s="766"/>
      <c r="NSB54" s="766"/>
      <c r="NSC54" s="766"/>
      <c r="NSD54" s="766"/>
      <c r="NSE54" s="766"/>
      <c r="NSF54" s="766"/>
      <c r="NSG54" s="766" t="s">
        <v>939</v>
      </c>
      <c r="NSH54" s="766"/>
      <c r="NSI54" s="766"/>
      <c r="NSJ54" s="766"/>
      <c r="NSK54" s="766"/>
      <c r="NSL54" s="766"/>
      <c r="NSM54" s="766"/>
      <c r="NSN54" s="766"/>
      <c r="NSO54" s="766" t="s">
        <v>939</v>
      </c>
      <c r="NSP54" s="766"/>
      <c r="NSQ54" s="766"/>
      <c r="NSR54" s="766"/>
      <c r="NSS54" s="766"/>
      <c r="NST54" s="766"/>
      <c r="NSU54" s="766"/>
      <c r="NSV54" s="766"/>
      <c r="NSW54" s="766" t="s">
        <v>939</v>
      </c>
      <c r="NSX54" s="766"/>
      <c r="NSY54" s="766"/>
      <c r="NSZ54" s="766"/>
      <c r="NTA54" s="766"/>
      <c r="NTB54" s="766"/>
      <c r="NTC54" s="766"/>
      <c r="NTD54" s="766"/>
      <c r="NTE54" s="766" t="s">
        <v>939</v>
      </c>
      <c r="NTF54" s="766"/>
      <c r="NTG54" s="766"/>
      <c r="NTH54" s="766"/>
      <c r="NTI54" s="766"/>
      <c r="NTJ54" s="766"/>
      <c r="NTK54" s="766"/>
      <c r="NTL54" s="766"/>
      <c r="NTM54" s="766" t="s">
        <v>939</v>
      </c>
      <c r="NTN54" s="766"/>
      <c r="NTO54" s="766"/>
      <c r="NTP54" s="766"/>
      <c r="NTQ54" s="766"/>
      <c r="NTR54" s="766"/>
      <c r="NTS54" s="766"/>
      <c r="NTT54" s="766"/>
      <c r="NTU54" s="766" t="s">
        <v>939</v>
      </c>
      <c r="NTV54" s="766"/>
      <c r="NTW54" s="766"/>
      <c r="NTX54" s="766"/>
      <c r="NTY54" s="766"/>
      <c r="NTZ54" s="766"/>
      <c r="NUA54" s="766"/>
      <c r="NUB54" s="766"/>
      <c r="NUC54" s="766" t="s">
        <v>939</v>
      </c>
      <c r="NUD54" s="766"/>
      <c r="NUE54" s="766"/>
      <c r="NUF54" s="766"/>
      <c r="NUG54" s="766"/>
      <c r="NUH54" s="766"/>
      <c r="NUI54" s="766"/>
      <c r="NUJ54" s="766"/>
      <c r="NUK54" s="766" t="s">
        <v>939</v>
      </c>
      <c r="NUL54" s="766"/>
      <c r="NUM54" s="766"/>
      <c r="NUN54" s="766"/>
      <c r="NUO54" s="766"/>
      <c r="NUP54" s="766"/>
      <c r="NUQ54" s="766"/>
      <c r="NUR54" s="766"/>
      <c r="NUS54" s="766" t="s">
        <v>939</v>
      </c>
      <c r="NUT54" s="766"/>
      <c r="NUU54" s="766"/>
      <c r="NUV54" s="766"/>
      <c r="NUW54" s="766"/>
      <c r="NUX54" s="766"/>
      <c r="NUY54" s="766"/>
      <c r="NUZ54" s="766"/>
      <c r="NVA54" s="766" t="s">
        <v>939</v>
      </c>
      <c r="NVB54" s="766"/>
      <c r="NVC54" s="766"/>
      <c r="NVD54" s="766"/>
      <c r="NVE54" s="766"/>
      <c r="NVF54" s="766"/>
      <c r="NVG54" s="766"/>
      <c r="NVH54" s="766"/>
      <c r="NVI54" s="766" t="s">
        <v>939</v>
      </c>
      <c r="NVJ54" s="766"/>
      <c r="NVK54" s="766"/>
      <c r="NVL54" s="766"/>
      <c r="NVM54" s="766"/>
      <c r="NVN54" s="766"/>
      <c r="NVO54" s="766"/>
      <c r="NVP54" s="766"/>
      <c r="NVQ54" s="766" t="s">
        <v>939</v>
      </c>
      <c r="NVR54" s="766"/>
      <c r="NVS54" s="766"/>
      <c r="NVT54" s="766"/>
      <c r="NVU54" s="766"/>
      <c r="NVV54" s="766"/>
      <c r="NVW54" s="766"/>
      <c r="NVX54" s="766"/>
      <c r="NVY54" s="766" t="s">
        <v>939</v>
      </c>
      <c r="NVZ54" s="766"/>
      <c r="NWA54" s="766"/>
      <c r="NWB54" s="766"/>
      <c r="NWC54" s="766"/>
      <c r="NWD54" s="766"/>
      <c r="NWE54" s="766"/>
      <c r="NWF54" s="766"/>
      <c r="NWG54" s="766" t="s">
        <v>939</v>
      </c>
      <c r="NWH54" s="766"/>
      <c r="NWI54" s="766"/>
      <c r="NWJ54" s="766"/>
      <c r="NWK54" s="766"/>
      <c r="NWL54" s="766"/>
      <c r="NWM54" s="766"/>
      <c r="NWN54" s="766"/>
      <c r="NWO54" s="766" t="s">
        <v>939</v>
      </c>
      <c r="NWP54" s="766"/>
      <c r="NWQ54" s="766"/>
      <c r="NWR54" s="766"/>
      <c r="NWS54" s="766"/>
      <c r="NWT54" s="766"/>
      <c r="NWU54" s="766"/>
      <c r="NWV54" s="766"/>
      <c r="NWW54" s="766" t="s">
        <v>939</v>
      </c>
      <c r="NWX54" s="766"/>
      <c r="NWY54" s="766"/>
      <c r="NWZ54" s="766"/>
      <c r="NXA54" s="766"/>
      <c r="NXB54" s="766"/>
      <c r="NXC54" s="766"/>
      <c r="NXD54" s="766"/>
      <c r="NXE54" s="766" t="s">
        <v>939</v>
      </c>
      <c r="NXF54" s="766"/>
      <c r="NXG54" s="766"/>
      <c r="NXH54" s="766"/>
      <c r="NXI54" s="766"/>
      <c r="NXJ54" s="766"/>
      <c r="NXK54" s="766"/>
      <c r="NXL54" s="766"/>
      <c r="NXM54" s="766" t="s">
        <v>939</v>
      </c>
      <c r="NXN54" s="766"/>
      <c r="NXO54" s="766"/>
      <c r="NXP54" s="766"/>
      <c r="NXQ54" s="766"/>
      <c r="NXR54" s="766"/>
      <c r="NXS54" s="766"/>
      <c r="NXT54" s="766"/>
      <c r="NXU54" s="766" t="s">
        <v>939</v>
      </c>
      <c r="NXV54" s="766"/>
      <c r="NXW54" s="766"/>
      <c r="NXX54" s="766"/>
      <c r="NXY54" s="766"/>
      <c r="NXZ54" s="766"/>
      <c r="NYA54" s="766"/>
      <c r="NYB54" s="766"/>
      <c r="NYC54" s="766" t="s">
        <v>939</v>
      </c>
      <c r="NYD54" s="766"/>
      <c r="NYE54" s="766"/>
      <c r="NYF54" s="766"/>
      <c r="NYG54" s="766"/>
      <c r="NYH54" s="766"/>
      <c r="NYI54" s="766"/>
      <c r="NYJ54" s="766"/>
      <c r="NYK54" s="766" t="s">
        <v>939</v>
      </c>
      <c r="NYL54" s="766"/>
      <c r="NYM54" s="766"/>
      <c r="NYN54" s="766"/>
      <c r="NYO54" s="766"/>
      <c r="NYP54" s="766"/>
      <c r="NYQ54" s="766"/>
      <c r="NYR54" s="766"/>
      <c r="NYS54" s="766" t="s">
        <v>939</v>
      </c>
      <c r="NYT54" s="766"/>
      <c r="NYU54" s="766"/>
      <c r="NYV54" s="766"/>
      <c r="NYW54" s="766"/>
      <c r="NYX54" s="766"/>
      <c r="NYY54" s="766"/>
      <c r="NYZ54" s="766"/>
      <c r="NZA54" s="766" t="s">
        <v>939</v>
      </c>
      <c r="NZB54" s="766"/>
      <c r="NZC54" s="766"/>
      <c r="NZD54" s="766"/>
      <c r="NZE54" s="766"/>
      <c r="NZF54" s="766"/>
      <c r="NZG54" s="766"/>
      <c r="NZH54" s="766"/>
      <c r="NZI54" s="766" t="s">
        <v>939</v>
      </c>
      <c r="NZJ54" s="766"/>
      <c r="NZK54" s="766"/>
      <c r="NZL54" s="766"/>
      <c r="NZM54" s="766"/>
      <c r="NZN54" s="766"/>
      <c r="NZO54" s="766"/>
      <c r="NZP54" s="766"/>
      <c r="NZQ54" s="766" t="s">
        <v>939</v>
      </c>
      <c r="NZR54" s="766"/>
      <c r="NZS54" s="766"/>
      <c r="NZT54" s="766"/>
      <c r="NZU54" s="766"/>
      <c r="NZV54" s="766"/>
      <c r="NZW54" s="766"/>
      <c r="NZX54" s="766"/>
      <c r="NZY54" s="766" t="s">
        <v>939</v>
      </c>
      <c r="NZZ54" s="766"/>
      <c r="OAA54" s="766"/>
      <c r="OAB54" s="766"/>
      <c r="OAC54" s="766"/>
      <c r="OAD54" s="766"/>
      <c r="OAE54" s="766"/>
      <c r="OAF54" s="766"/>
      <c r="OAG54" s="766" t="s">
        <v>939</v>
      </c>
      <c r="OAH54" s="766"/>
      <c r="OAI54" s="766"/>
      <c r="OAJ54" s="766"/>
      <c r="OAK54" s="766"/>
      <c r="OAL54" s="766"/>
      <c r="OAM54" s="766"/>
      <c r="OAN54" s="766"/>
      <c r="OAO54" s="766" t="s">
        <v>939</v>
      </c>
      <c r="OAP54" s="766"/>
      <c r="OAQ54" s="766"/>
      <c r="OAR54" s="766"/>
      <c r="OAS54" s="766"/>
      <c r="OAT54" s="766"/>
      <c r="OAU54" s="766"/>
      <c r="OAV54" s="766"/>
      <c r="OAW54" s="766" t="s">
        <v>939</v>
      </c>
      <c r="OAX54" s="766"/>
      <c r="OAY54" s="766"/>
      <c r="OAZ54" s="766"/>
      <c r="OBA54" s="766"/>
      <c r="OBB54" s="766"/>
      <c r="OBC54" s="766"/>
      <c r="OBD54" s="766"/>
      <c r="OBE54" s="766" t="s">
        <v>939</v>
      </c>
      <c r="OBF54" s="766"/>
      <c r="OBG54" s="766"/>
      <c r="OBH54" s="766"/>
      <c r="OBI54" s="766"/>
      <c r="OBJ54" s="766"/>
      <c r="OBK54" s="766"/>
      <c r="OBL54" s="766"/>
      <c r="OBM54" s="766" t="s">
        <v>939</v>
      </c>
      <c r="OBN54" s="766"/>
      <c r="OBO54" s="766"/>
      <c r="OBP54" s="766"/>
      <c r="OBQ54" s="766"/>
      <c r="OBR54" s="766"/>
      <c r="OBS54" s="766"/>
      <c r="OBT54" s="766"/>
      <c r="OBU54" s="766" t="s">
        <v>939</v>
      </c>
      <c r="OBV54" s="766"/>
      <c r="OBW54" s="766"/>
      <c r="OBX54" s="766"/>
      <c r="OBY54" s="766"/>
      <c r="OBZ54" s="766"/>
      <c r="OCA54" s="766"/>
      <c r="OCB54" s="766"/>
      <c r="OCC54" s="766" t="s">
        <v>939</v>
      </c>
      <c r="OCD54" s="766"/>
      <c r="OCE54" s="766"/>
      <c r="OCF54" s="766"/>
      <c r="OCG54" s="766"/>
      <c r="OCH54" s="766"/>
      <c r="OCI54" s="766"/>
      <c r="OCJ54" s="766"/>
      <c r="OCK54" s="766" t="s">
        <v>939</v>
      </c>
      <c r="OCL54" s="766"/>
      <c r="OCM54" s="766"/>
      <c r="OCN54" s="766"/>
      <c r="OCO54" s="766"/>
      <c r="OCP54" s="766"/>
      <c r="OCQ54" s="766"/>
      <c r="OCR54" s="766"/>
      <c r="OCS54" s="766" t="s">
        <v>939</v>
      </c>
      <c r="OCT54" s="766"/>
      <c r="OCU54" s="766"/>
      <c r="OCV54" s="766"/>
      <c r="OCW54" s="766"/>
      <c r="OCX54" s="766"/>
      <c r="OCY54" s="766"/>
      <c r="OCZ54" s="766"/>
      <c r="ODA54" s="766" t="s">
        <v>939</v>
      </c>
      <c r="ODB54" s="766"/>
      <c r="ODC54" s="766"/>
      <c r="ODD54" s="766"/>
      <c r="ODE54" s="766"/>
      <c r="ODF54" s="766"/>
      <c r="ODG54" s="766"/>
      <c r="ODH54" s="766"/>
      <c r="ODI54" s="766" t="s">
        <v>939</v>
      </c>
      <c r="ODJ54" s="766"/>
      <c r="ODK54" s="766"/>
      <c r="ODL54" s="766"/>
      <c r="ODM54" s="766"/>
      <c r="ODN54" s="766"/>
      <c r="ODO54" s="766"/>
      <c r="ODP54" s="766"/>
      <c r="ODQ54" s="766" t="s">
        <v>939</v>
      </c>
      <c r="ODR54" s="766"/>
      <c r="ODS54" s="766"/>
      <c r="ODT54" s="766"/>
      <c r="ODU54" s="766"/>
      <c r="ODV54" s="766"/>
      <c r="ODW54" s="766"/>
      <c r="ODX54" s="766"/>
      <c r="ODY54" s="766" t="s">
        <v>939</v>
      </c>
      <c r="ODZ54" s="766"/>
      <c r="OEA54" s="766"/>
      <c r="OEB54" s="766"/>
      <c r="OEC54" s="766"/>
      <c r="OED54" s="766"/>
      <c r="OEE54" s="766"/>
      <c r="OEF54" s="766"/>
      <c r="OEG54" s="766" t="s">
        <v>939</v>
      </c>
      <c r="OEH54" s="766"/>
      <c r="OEI54" s="766"/>
      <c r="OEJ54" s="766"/>
      <c r="OEK54" s="766"/>
      <c r="OEL54" s="766"/>
      <c r="OEM54" s="766"/>
      <c r="OEN54" s="766"/>
      <c r="OEO54" s="766" t="s">
        <v>939</v>
      </c>
      <c r="OEP54" s="766"/>
      <c r="OEQ54" s="766"/>
      <c r="OER54" s="766"/>
      <c r="OES54" s="766"/>
      <c r="OET54" s="766"/>
      <c r="OEU54" s="766"/>
      <c r="OEV54" s="766"/>
      <c r="OEW54" s="766" t="s">
        <v>939</v>
      </c>
      <c r="OEX54" s="766"/>
      <c r="OEY54" s="766"/>
      <c r="OEZ54" s="766"/>
      <c r="OFA54" s="766"/>
      <c r="OFB54" s="766"/>
      <c r="OFC54" s="766"/>
      <c r="OFD54" s="766"/>
      <c r="OFE54" s="766" t="s">
        <v>939</v>
      </c>
      <c r="OFF54" s="766"/>
      <c r="OFG54" s="766"/>
      <c r="OFH54" s="766"/>
      <c r="OFI54" s="766"/>
      <c r="OFJ54" s="766"/>
      <c r="OFK54" s="766"/>
      <c r="OFL54" s="766"/>
      <c r="OFM54" s="766" t="s">
        <v>939</v>
      </c>
      <c r="OFN54" s="766"/>
      <c r="OFO54" s="766"/>
      <c r="OFP54" s="766"/>
      <c r="OFQ54" s="766"/>
      <c r="OFR54" s="766"/>
      <c r="OFS54" s="766"/>
      <c r="OFT54" s="766"/>
      <c r="OFU54" s="766" t="s">
        <v>939</v>
      </c>
      <c r="OFV54" s="766"/>
      <c r="OFW54" s="766"/>
      <c r="OFX54" s="766"/>
      <c r="OFY54" s="766"/>
      <c r="OFZ54" s="766"/>
      <c r="OGA54" s="766"/>
      <c r="OGB54" s="766"/>
      <c r="OGC54" s="766" t="s">
        <v>939</v>
      </c>
      <c r="OGD54" s="766"/>
      <c r="OGE54" s="766"/>
      <c r="OGF54" s="766"/>
      <c r="OGG54" s="766"/>
      <c r="OGH54" s="766"/>
      <c r="OGI54" s="766"/>
      <c r="OGJ54" s="766"/>
      <c r="OGK54" s="766" t="s">
        <v>939</v>
      </c>
      <c r="OGL54" s="766"/>
      <c r="OGM54" s="766"/>
      <c r="OGN54" s="766"/>
      <c r="OGO54" s="766"/>
      <c r="OGP54" s="766"/>
      <c r="OGQ54" s="766"/>
      <c r="OGR54" s="766"/>
      <c r="OGS54" s="766" t="s">
        <v>939</v>
      </c>
      <c r="OGT54" s="766"/>
      <c r="OGU54" s="766"/>
      <c r="OGV54" s="766"/>
      <c r="OGW54" s="766"/>
      <c r="OGX54" s="766"/>
      <c r="OGY54" s="766"/>
      <c r="OGZ54" s="766"/>
      <c r="OHA54" s="766" t="s">
        <v>939</v>
      </c>
      <c r="OHB54" s="766"/>
      <c r="OHC54" s="766"/>
      <c r="OHD54" s="766"/>
      <c r="OHE54" s="766"/>
      <c r="OHF54" s="766"/>
      <c r="OHG54" s="766"/>
      <c r="OHH54" s="766"/>
      <c r="OHI54" s="766" t="s">
        <v>939</v>
      </c>
      <c r="OHJ54" s="766"/>
      <c r="OHK54" s="766"/>
      <c r="OHL54" s="766"/>
      <c r="OHM54" s="766"/>
      <c r="OHN54" s="766"/>
      <c r="OHO54" s="766"/>
      <c r="OHP54" s="766"/>
      <c r="OHQ54" s="766" t="s">
        <v>939</v>
      </c>
      <c r="OHR54" s="766"/>
      <c r="OHS54" s="766"/>
      <c r="OHT54" s="766"/>
      <c r="OHU54" s="766"/>
      <c r="OHV54" s="766"/>
      <c r="OHW54" s="766"/>
      <c r="OHX54" s="766"/>
      <c r="OHY54" s="766" t="s">
        <v>939</v>
      </c>
      <c r="OHZ54" s="766"/>
      <c r="OIA54" s="766"/>
      <c r="OIB54" s="766"/>
      <c r="OIC54" s="766"/>
      <c r="OID54" s="766"/>
      <c r="OIE54" s="766"/>
      <c r="OIF54" s="766"/>
      <c r="OIG54" s="766" t="s">
        <v>939</v>
      </c>
      <c r="OIH54" s="766"/>
      <c r="OII54" s="766"/>
      <c r="OIJ54" s="766"/>
      <c r="OIK54" s="766"/>
      <c r="OIL54" s="766"/>
      <c r="OIM54" s="766"/>
      <c r="OIN54" s="766"/>
      <c r="OIO54" s="766" t="s">
        <v>939</v>
      </c>
      <c r="OIP54" s="766"/>
      <c r="OIQ54" s="766"/>
      <c r="OIR54" s="766"/>
      <c r="OIS54" s="766"/>
      <c r="OIT54" s="766"/>
      <c r="OIU54" s="766"/>
      <c r="OIV54" s="766"/>
      <c r="OIW54" s="766" t="s">
        <v>939</v>
      </c>
      <c r="OIX54" s="766"/>
      <c r="OIY54" s="766"/>
      <c r="OIZ54" s="766"/>
      <c r="OJA54" s="766"/>
      <c r="OJB54" s="766"/>
      <c r="OJC54" s="766"/>
      <c r="OJD54" s="766"/>
      <c r="OJE54" s="766" t="s">
        <v>939</v>
      </c>
      <c r="OJF54" s="766"/>
      <c r="OJG54" s="766"/>
      <c r="OJH54" s="766"/>
      <c r="OJI54" s="766"/>
      <c r="OJJ54" s="766"/>
      <c r="OJK54" s="766"/>
      <c r="OJL54" s="766"/>
      <c r="OJM54" s="766" t="s">
        <v>939</v>
      </c>
      <c r="OJN54" s="766"/>
      <c r="OJO54" s="766"/>
      <c r="OJP54" s="766"/>
      <c r="OJQ54" s="766"/>
      <c r="OJR54" s="766"/>
      <c r="OJS54" s="766"/>
      <c r="OJT54" s="766"/>
      <c r="OJU54" s="766" t="s">
        <v>939</v>
      </c>
      <c r="OJV54" s="766"/>
      <c r="OJW54" s="766"/>
      <c r="OJX54" s="766"/>
      <c r="OJY54" s="766"/>
      <c r="OJZ54" s="766"/>
      <c r="OKA54" s="766"/>
      <c r="OKB54" s="766"/>
      <c r="OKC54" s="766" t="s">
        <v>939</v>
      </c>
      <c r="OKD54" s="766"/>
      <c r="OKE54" s="766"/>
      <c r="OKF54" s="766"/>
      <c r="OKG54" s="766"/>
      <c r="OKH54" s="766"/>
      <c r="OKI54" s="766"/>
      <c r="OKJ54" s="766"/>
      <c r="OKK54" s="766" t="s">
        <v>939</v>
      </c>
      <c r="OKL54" s="766"/>
      <c r="OKM54" s="766"/>
      <c r="OKN54" s="766"/>
      <c r="OKO54" s="766"/>
      <c r="OKP54" s="766"/>
      <c r="OKQ54" s="766"/>
      <c r="OKR54" s="766"/>
      <c r="OKS54" s="766" t="s">
        <v>939</v>
      </c>
      <c r="OKT54" s="766"/>
      <c r="OKU54" s="766"/>
      <c r="OKV54" s="766"/>
      <c r="OKW54" s="766"/>
      <c r="OKX54" s="766"/>
      <c r="OKY54" s="766"/>
      <c r="OKZ54" s="766"/>
      <c r="OLA54" s="766" t="s">
        <v>939</v>
      </c>
      <c r="OLB54" s="766"/>
      <c r="OLC54" s="766"/>
      <c r="OLD54" s="766"/>
      <c r="OLE54" s="766"/>
      <c r="OLF54" s="766"/>
      <c r="OLG54" s="766"/>
      <c r="OLH54" s="766"/>
      <c r="OLI54" s="766" t="s">
        <v>939</v>
      </c>
      <c r="OLJ54" s="766"/>
      <c r="OLK54" s="766"/>
      <c r="OLL54" s="766"/>
      <c r="OLM54" s="766"/>
      <c r="OLN54" s="766"/>
      <c r="OLO54" s="766"/>
      <c r="OLP54" s="766"/>
      <c r="OLQ54" s="766" t="s">
        <v>939</v>
      </c>
      <c r="OLR54" s="766"/>
      <c r="OLS54" s="766"/>
      <c r="OLT54" s="766"/>
      <c r="OLU54" s="766"/>
      <c r="OLV54" s="766"/>
      <c r="OLW54" s="766"/>
      <c r="OLX54" s="766"/>
      <c r="OLY54" s="766" t="s">
        <v>939</v>
      </c>
      <c r="OLZ54" s="766"/>
      <c r="OMA54" s="766"/>
      <c r="OMB54" s="766"/>
      <c r="OMC54" s="766"/>
      <c r="OMD54" s="766"/>
      <c r="OME54" s="766"/>
      <c r="OMF54" s="766"/>
      <c r="OMG54" s="766" t="s">
        <v>939</v>
      </c>
      <c r="OMH54" s="766"/>
      <c r="OMI54" s="766"/>
      <c r="OMJ54" s="766"/>
      <c r="OMK54" s="766"/>
      <c r="OML54" s="766"/>
      <c r="OMM54" s="766"/>
      <c r="OMN54" s="766"/>
      <c r="OMO54" s="766" t="s">
        <v>939</v>
      </c>
      <c r="OMP54" s="766"/>
      <c r="OMQ54" s="766"/>
      <c r="OMR54" s="766"/>
      <c r="OMS54" s="766"/>
      <c r="OMT54" s="766"/>
      <c r="OMU54" s="766"/>
      <c r="OMV54" s="766"/>
      <c r="OMW54" s="766" t="s">
        <v>939</v>
      </c>
      <c r="OMX54" s="766"/>
      <c r="OMY54" s="766"/>
      <c r="OMZ54" s="766"/>
      <c r="ONA54" s="766"/>
      <c r="ONB54" s="766"/>
      <c r="ONC54" s="766"/>
      <c r="OND54" s="766"/>
      <c r="ONE54" s="766" t="s">
        <v>939</v>
      </c>
      <c r="ONF54" s="766"/>
      <c r="ONG54" s="766"/>
      <c r="ONH54" s="766"/>
      <c r="ONI54" s="766"/>
      <c r="ONJ54" s="766"/>
      <c r="ONK54" s="766"/>
      <c r="ONL54" s="766"/>
      <c r="ONM54" s="766" t="s">
        <v>939</v>
      </c>
      <c r="ONN54" s="766"/>
      <c r="ONO54" s="766"/>
      <c r="ONP54" s="766"/>
      <c r="ONQ54" s="766"/>
      <c r="ONR54" s="766"/>
      <c r="ONS54" s="766"/>
      <c r="ONT54" s="766"/>
      <c r="ONU54" s="766" t="s">
        <v>939</v>
      </c>
      <c r="ONV54" s="766"/>
      <c r="ONW54" s="766"/>
      <c r="ONX54" s="766"/>
      <c r="ONY54" s="766"/>
      <c r="ONZ54" s="766"/>
      <c r="OOA54" s="766"/>
      <c r="OOB54" s="766"/>
      <c r="OOC54" s="766" t="s">
        <v>939</v>
      </c>
      <c r="OOD54" s="766"/>
      <c r="OOE54" s="766"/>
      <c r="OOF54" s="766"/>
      <c r="OOG54" s="766"/>
      <c r="OOH54" s="766"/>
      <c r="OOI54" s="766"/>
      <c r="OOJ54" s="766"/>
      <c r="OOK54" s="766" t="s">
        <v>939</v>
      </c>
      <c r="OOL54" s="766"/>
      <c r="OOM54" s="766"/>
      <c r="OON54" s="766"/>
      <c r="OOO54" s="766"/>
      <c r="OOP54" s="766"/>
      <c r="OOQ54" s="766"/>
      <c r="OOR54" s="766"/>
      <c r="OOS54" s="766" t="s">
        <v>939</v>
      </c>
      <c r="OOT54" s="766"/>
      <c r="OOU54" s="766"/>
      <c r="OOV54" s="766"/>
      <c r="OOW54" s="766"/>
      <c r="OOX54" s="766"/>
      <c r="OOY54" s="766"/>
      <c r="OOZ54" s="766"/>
      <c r="OPA54" s="766" t="s">
        <v>939</v>
      </c>
      <c r="OPB54" s="766"/>
      <c r="OPC54" s="766"/>
      <c r="OPD54" s="766"/>
      <c r="OPE54" s="766"/>
      <c r="OPF54" s="766"/>
      <c r="OPG54" s="766"/>
      <c r="OPH54" s="766"/>
      <c r="OPI54" s="766" t="s">
        <v>939</v>
      </c>
      <c r="OPJ54" s="766"/>
      <c r="OPK54" s="766"/>
      <c r="OPL54" s="766"/>
      <c r="OPM54" s="766"/>
      <c r="OPN54" s="766"/>
      <c r="OPO54" s="766"/>
      <c r="OPP54" s="766"/>
      <c r="OPQ54" s="766" t="s">
        <v>939</v>
      </c>
      <c r="OPR54" s="766"/>
      <c r="OPS54" s="766"/>
      <c r="OPT54" s="766"/>
      <c r="OPU54" s="766"/>
      <c r="OPV54" s="766"/>
      <c r="OPW54" s="766"/>
      <c r="OPX54" s="766"/>
      <c r="OPY54" s="766" t="s">
        <v>939</v>
      </c>
      <c r="OPZ54" s="766"/>
      <c r="OQA54" s="766"/>
      <c r="OQB54" s="766"/>
      <c r="OQC54" s="766"/>
      <c r="OQD54" s="766"/>
      <c r="OQE54" s="766"/>
      <c r="OQF54" s="766"/>
      <c r="OQG54" s="766" t="s">
        <v>939</v>
      </c>
      <c r="OQH54" s="766"/>
      <c r="OQI54" s="766"/>
      <c r="OQJ54" s="766"/>
      <c r="OQK54" s="766"/>
      <c r="OQL54" s="766"/>
      <c r="OQM54" s="766"/>
      <c r="OQN54" s="766"/>
      <c r="OQO54" s="766" t="s">
        <v>939</v>
      </c>
      <c r="OQP54" s="766"/>
      <c r="OQQ54" s="766"/>
      <c r="OQR54" s="766"/>
      <c r="OQS54" s="766"/>
      <c r="OQT54" s="766"/>
      <c r="OQU54" s="766"/>
      <c r="OQV54" s="766"/>
      <c r="OQW54" s="766" t="s">
        <v>939</v>
      </c>
      <c r="OQX54" s="766"/>
      <c r="OQY54" s="766"/>
      <c r="OQZ54" s="766"/>
      <c r="ORA54" s="766"/>
      <c r="ORB54" s="766"/>
      <c r="ORC54" s="766"/>
      <c r="ORD54" s="766"/>
      <c r="ORE54" s="766" t="s">
        <v>939</v>
      </c>
      <c r="ORF54" s="766"/>
      <c r="ORG54" s="766"/>
      <c r="ORH54" s="766"/>
      <c r="ORI54" s="766"/>
      <c r="ORJ54" s="766"/>
      <c r="ORK54" s="766"/>
      <c r="ORL54" s="766"/>
      <c r="ORM54" s="766" t="s">
        <v>939</v>
      </c>
      <c r="ORN54" s="766"/>
      <c r="ORO54" s="766"/>
      <c r="ORP54" s="766"/>
      <c r="ORQ54" s="766"/>
      <c r="ORR54" s="766"/>
      <c r="ORS54" s="766"/>
      <c r="ORT54" s="766"/>
      <c r="ORU54" s="766" t="s">
        <v>939</v>
      </c>
      <c r="ORV54" s="766"/>
      <c r="ORW54" s="766"/>
      <c r="ORX54" s="766"/>
      <c r="ORY54" s="766"/>
      <c r="ORZ54" s="766"/>
      <c r="OSA54" s="766"/>
      <c r="OSB54" s="766"/>
      <c r="OSC54" s="766" t="s">
        <v>939</v>
      </c>
      <c r="OSD54" s="766"/>
      <c r="OSE54" s="766"/>
      <c r="OSF54" s="766"/>
      <c r="OSG54" s="766"/>
      <c r="OSH54" s="766"/>
      <c r="OSI54" s="766"/>
      <c r="OSJ54" s="766"/>
      <c r="OSK54" s="766" t="s">
        <v>939</v>
      </c>
      <c r="OSL54" s="766"/>
      <c r="OSM54" s="766"/>
      <c r="OSN54" s="766"/>
      <c r="OSO54" s="766"/>
      <c r="OSP54" s="766"/>
      <c r="OSQ54" s="766"/>
      <c r="OSR54" s="766"/>
      <c r="OSS54" s="766" t="s">
        <v>939</v>
      </c>
      <c r="OST54" s="766"/>
      <c r="OSU54" s="766"/>
      <c r="OSV54" s="766"/>
      <c r="OSW54" s="766"/>
      <c r="OSX54" s="766"/>
      <c r="OSY54" s="766"/>
      <c r="OSZ54" s="766"/>
      <c r="OTA54" s="766" t="s">
        <v>939</v>
      </c>
      <c r="OTB54" s="766"/>
      <c r="OTC54" s="766"/>
      <c r="OTD54" s="766"/>
      <c r="OTE54" s="766"/>
      <c r="OTF54" s="766"/>
      <c r="OTG54" s="766"/>
      <c r="OTH54" s="766"/>
      <c r="OTI54" s="766" t="s">
        <v>939</v>
      </c>
      <c r="OTJ54" s="766"/>
      <c r="OTK54" s="766"/>
      <c r="OTL54" s="766"/>
      <c r="OTM54" s="766"/>
      <c r="OTN54" s="766"/>
      <c r="OTO54" s="766"/>
      <c r="OTP54" s="766"/>
      <c r="OTQ54" s="766" t="s">
        <v>939</v>
      </c>
      <c r="OTR54" s="766"/>
      <c r="OTS54" s="766"/>
      <c r="OTT54" s="766"/>
      <c r="OTU54" s="766"/>
      <c r="OTV54" s="766"/>
      <c r="OTW54" s="766"/>
      <c r="OTX54" s="766"/>
      <c r="OTY54" s="766" t="s">
        <v>939</v>
      </c>
      <c r="OTZ54" s="766"/>
      <c r="OUA54" s="766"/>
      <c r="OUB54" s="766"/>
      <c r="OUC54" s="766"/>
      <c r="OUD54" s="766"/>
      <c r="OUE54" s="766"/>
      <c r="OUF54" s="766"/>
      <c r="OUG54" s="766" t="s">
        <v>939</v>
      </c>
      <c r="OUH54" s="766"/>
      <c r="OUI54" s="766"/>
      <c r="OUJ54" s="766"/>
      <c r="OUK54" s="766"/>
      <c r="OUL54" s="766"/>
      <c r="OUM54" s="766"/>
      <c r="OUN54" s="766"/>
      <c r="OUO54" s="766" t="s">
        <v>939</v>
      </c>
      <c r="OUP54" s="766"/>
      <c r="OUQ54" s="766"/>
      <c r="OUR54" s="766"/>
      <c r="OUS54" s="766"/>
      <c r="OUT54" s="766"/>
      <c r="OUU54" s="766"/>
      <c r="OUV54" s="766"/>
      <c r="OUW54" s="766" t="s">
        <v>939</v>
      </c>
      <c r="OUX54" s="766"/>
      <c r="OUY54" s="766"/>
      <c r="OUZ54" s="766"/>
      <c r="OVA54" s="766"/>
      <c r="OVB54" s="766"/>
      <c r="OVC54" s="766"/>
      <c r="OVD54" s="766"/>
      <c r="OVE54" s="766" t="s">
        <v>939</v>
      </c>
      <c r="OVF54" s="766"/>
      <c r="OVG54" s="766"/>
      <c r="OVH54" s="766"/>
      <c r="OVI54" s="766"/>
      <c r="OVJ54" s="766"/>
      <c r="OVK54" s="766"/>
      <c r="OVL54" s="766"/>
      <c r="OVM54" s="766" t="s">
        <v>939</v>
      </c>
      <c r="OVN54" s="766"/>
      <c r="OVO54" s="766"/>
      <c r="OVP54" s="766"/>
      <c r="OVQ54" s="766"/>
      <c r="OVR54" s="766"/>
      <c r="OVS54" s="766"/>
      <c r="OVT54" s="766"/>
      <c r="OVU54" s="766" t="s">
        <v>939</v>
      </c>
      <c r="OVV54" s="766"/>
      <c r="OVW54" s="766"/>
      <c r="OVX54" s="766"/>
      <c r="OVY54" s="766"/>
      <c r="OVZ54" s="766"/>
      <c r="OWA54" s="766"/>
      <c r="OWB54" s="766"/>
      <c r="OWC54" s="766" t="s">
        <v>939</v>
      </c>
      <c r="OWD54" s="766"/>
      <c r="OWE54" s="766"/>
      <c r="OWF54" s="766"/>
      <c r="OWG54" s="766"/>
      <c r="OWH54" s="766"/>
      <c r="OWI54" s="766"/>
      <c r="OWJ54" s="766"/>
      <c r="OWK54" s="766" t="s">
        <v>939</v>
      </c>
      <c r="OWL54" s="766"/>
      <c r="OWM54" s="766"/>
      <c r="OWN54" s="766"/>
      <c r="OWO54" s="766"/>
      <c r="OWP54" s="766"/>
      <c r="OWQ54" s="766"/>
      <c r="OWR54" s="766"/>
      <c r="OWS54" s="766" t="s">
        <v>939</v>
      </c>
      <c r="OWT54" s="766"/>
      <c r="OWU54" s="766"/>
      <c r="OWV54" s="766"/>
      <c r="OWW54" s="766"/>
      <c r="OWX54" s="766"/>
      <c r="OWY54" s="766"/>
      <c r="OWZ54" s="766"/>
      <c r="OXA54" s="766" t="s">
        <v>939</v>
      </c>
      <c r="OXB54" s="766"/>
      <c r="OXC54" s="766"/>
      <c r="OXD54" s="766"/>
      <c r="OXE54" s="766"/>
      <c r="OXF54" s="766"/>
      <c r="OXG54" s="766"/>
      <c r="OXH54" s="766"/>
      <c r="OXI54" s="766" t="s">
        <v>939</v>
      </c>
      <c r="OXJ54" s="766"/>
      <c r="OXK54" s="766"/>
      <c r="OXL54" s="766"/>
      <c r="OXM54" s="766"/>
      <c r="OXN54" s="766"/>
      <c r="OXO54" s="766"/>
      <c r="OXP54" s="766"/>
      <c r="OXQ54" s="766" t="s">
        <v>939</v>
      </c>
      <c r="OXR54" s="766"/>
      <c r="OXS54" s="766"/>
      <c r="OXT54" s="766"/>
      <c r="OXU54" s="766"/>
      <c r="OXV54" s="766"/>
      <c r="OXW54" s="766"/>
      <c r="OXX54" s="766"/>
      <c r="OXY54" s="766" t="s">
        <v>939</v>
      </c>
      <c r="OXZ54" s="766"/>
      <c r="OYA54" s="766"/>
      <c r="OYB54" s="766"/>
      <c r="OYC54" s="766"/>
      <c r="OYD54" s="766"/>
      <c r="OYE54" s="766"/>
      <c r="OYF54" s="766"/>
      <c r="OYG54" s="766" t="s">
        <v>939</v>
      </c>
      <c r="OYH54" s="766"/>
      <c r="OYI54" s="766"/>
      <c r="OYJ54" s="766"/>
      <c r="OYK54" s="766"/>
      <c r="OYL54" s="766"/>
      <c r="OYM54" s="766"/>
      <c r="OYN54" s="766"/>
      <c r="OYO54" s="766" t="s">
        <v>939</v>
      </c>
      <c r="OYP54" s="766"/>
      <c r="OYQ54" s="766"/>
      <c r="OYR54" s="766"/>
      <c r="OYS54" s="766"/>
      <c r="OYT54" s="766"/>
      <c r="OYU54" s="766"/>
      <c r="OYV54" s="766"/>
      <c r="OYW54" s="766" t="s">
        <v>939</v>
      </c>
      <c r="OYX54" s="766"/>
      <c r="OYY54" s="766"/>
      <c r="OYZ54" s="766"/>
      <c r="OZA54" s="766"/>
      <c r="OZB54" s="766"/>
      <c r="OZC54" s="766"/>
      <c r="OZD54" s="766"/>
      <c r="OZE54" s="766" t="s">
        <v>939</v>
      </c>
      <c r="OZF54" s="766"/>
      <c r="OZG54" s="766"/>
      <c r="OZH54" s="766"/>
      <c r="OZI54" s="766"/>
      <c r="OZJ54" s="766"/>
      <c r="OZK54" s="766"/>
      <c r="OZL54" s="766"/>
      <c r="OZM54" s="766" t="s">
        <v>939</v>
      </c>
      <c r="OZN54" s="766"/>
      <c r="OZO54" s="766"/>
      <c r="OZP54" s="766"/>
      <c r="OZQ54" s="766"/>
      <c r="OZR54" s="766"/>
      <c r="OZS54" s="766"/>
      <c r="OZT54" s="766"/>
      <c r="OZU54" s="766" t="s">
        <v>939</v>
      </c>
      <c r="OZV54" s="766"/>
      <c r="OZW54" s="766"/>
      <c r="OZX54" s="766"/>
      <c r="OZY54" s="766"/>
      <c r="OZZ54" s="766"/>
      <c r="PAA54" s="766"/>
      <c r="PAB54" s="766"/>
      <c r="PAC54" s="766" t="s">
        <v>939</v>
      </c>
      <c r="PAD54" s="766"/>
      <c r="PAE54" s="766"/>
      <c r="PAF54" s="766"/>
      <c r="PAG54" s="766"/>
      <c r="PAH54" s="766"/>
      <c r="PAI54" s="766"/>
      <c r="PAJ54" s="766"/>
      <c r="PAK54" s="766" t="s">
        <v>939</v>
      </c>
      <c r="PAL54" s="766"/>
      <c r="PAM54" s="766"/>
      <c r="PAN54" s="766"/>
      <c r="PAO54" s="766"/>
      <c r="PAP54" s="766"/>
      <c r="PAQ54" s="766"/>
      <c r="PAR54" s="766"/>
      <c r="PAS54" s="766" t="s">
        <v>939</v>
      </c>
      <c r="PAT54" s="766"/>
      <c r="PAU54" s="766"/>
      <c r="PAV54" s="766"/>
      <c r="PAW54" s="766"/>
      <c r="PAX54" s="766"/>
      <c r="PAY54" s="766"/>
      <c r="PAZ54" s="766"/>
      <c r="PBA54" s="766" t="s">
        <v>939</v>
      </c>
      <c r="PBB54" s="766"/>
      <c r="PBC54" s="766"/>
      <c r="PBD54" s="766"/>
      <c r="PBE54" s="766"/>
      <c r="PBF54" s="766"/>
      <c r="PBG54" s="766"/>
      <c r="PBH54" s="766"/>
      <c r="PBI54" s="766" t="s">
        <v>939</v>
      </c>
      <c r="PBJ54" s="766"/>
      <c r="PBK54" s="766"/>
      <c r="PBL54" s="766"/>
      <c r="PBM54" s="766"/>
      <c r="PBN54" s="766"/>
      <c r="PBO54" s="766"/>
      <c r="PBP54" s="766"/>
      <c r="PBQ54" s="766" t="s">
        <v>939</v>
      </c>
      <c r="PBR54" s="766"/>
      <c r="PBS54" s="766"/>
      <c r="PBT54" s="766"/>
      <c r="PBU54" s="766"/>
      <c r="PBV54" s="766"/>
      <c r="PBW54" s="766"/>
      <c r="PBX54" s="766"/>
      <c r="PBY54" s="766" t="s">
        <v>939</v>
      </c>
      <c r="PBZ54" s="766"/>
      <c r="PCA54" s="766"/>
      <c r="PCB54" s="766"/>
      <c r="PCC54" s="766"/>
      <c r="PCD54" s="766"/>
      <c r="PCE54" s="766"/>
      <c r="PCF54" s="766"/>
      <c r="PCG54" s="766" t="s">
        <v>939</v>
      </c>
      <c r="PCH54" s="766"/>
      <c r="PCI54" s="766"/>
      <c r="PCJ54" s="766"/>
      <c r="PCK54" s="766"/>
      <c r="PCL54" s="766"/>
      <c r="PCM54" s="766"/>
      <c r="PCN54" s="766"/>
      <c r="PCO54" s="766" t="s">
        <v>939</v>
      </c>
      <c r="PCP54" s="766"/>
      <c r="PCQ54" s="766"/>
      <c r="PCR54" s="766"/>
      <c r="PCS54" s="766"/>
      <c r="PCT54" s="766"/>
      <c r="PCU54" s="766"/>
      <c r="PCV54" s="766"/>
      <c r="PCW54" s="766" t="s">
        <v>939</v>
      </c>
      <c r="PCX54" s="766"/>
      <c r="PCY54" s="766"/>
      <c r="PCZ54" s="766"/>
      <c r="PDA54" s="766"/>
      <c r="PDB54" s="766"/>
      <c r="PDC54" s="766"/>
      <c r="PDD54" s="766"/>
      <c r="PDE54" s="766" t="s">
        <v>939</v>
      </c>
      <c r="PDF54" s="766"/>
      <c r="PDG54" s="766"/>
      <c r="PDH54" s="766"/>
      <c r="PDI54" s="766"/>
      <c r="PDJ54" s="766"/>
      <c r="PDK54" s="766"/>
      <c r="PDL54" s="766"/>
      <c r="PDM54" s="766" t="s">
        <v>939</v>
      </c>
      <c r="PDN54" s="766"/>
      <c r="PDO54" s="766"/>
      <c r="PDP54" s="766"/>
      <c r="PDQ54" s="766"/>
      <c r="PDR54" s="766"/>
      <c r="PDS54" s="766"/>
      <c r="PDT54" s="766"/>
      <c r="PDU54" s="766" t="s">
        <v>939</v>
      </c>
      <c r="PDV54" s="766"/>
      <c r="PDW54" s="766"/>
      <c r="PDX54" s="766"/>
      <c r="PDY54" s="766"/>
      <c r="PDZ54" s="766"/>
      <c r="PEA54" s="766"/>
      <c r="PEB54" s="766"/>
      <c r="PEC54" s="766" t="s">
        <v>939</v>
      </c>
      <c r="PED54" s="766"/>
      <c r="PEE54" s="766"/>
      <c r="PEF54" s="766"/>
      <c r="PEG54" s="766"/>
      <c r="PEH54" s="766"/>
      <c r="PEI54" s="766"/>
      <c r="PEJ54" s="766"/>
      <c r="PEK54" s="766" t="s">
        <v>939</v>
      </c>
      <c r="PEL54" s="766"/>
      <c r="PEM54" s="766"/>
      <c r="PEN54" s="766"/>
      <c r="PEO54" s="766"/>
      <c r="PEP54" s="766"/>
      <c r="PEQ54" s="766"/>
      <c r="PER54" s="766"/>
      <c r="PES54" s="766" t="s">
        <v>939</v>
      </c>
      <c r="PET54" s="766"/>
      <c r="PEU54" s="766"/>
      <c r="PEV54" s="766"/>
      <c r="PEW54" s="766"/>
      <c r="PEX54" s="766"/>
      <c r="PEY54" s="766"/>
      <c r="PEZ54" s="766"/>
      <c r="PFA54" s="766" t="s">
        <v>939</v>
      </c>
      <c r="PFB54" s="766"/>
      <c r="PFC54" s="766"/>
      <c r="PFD54" s="766"/>
      <c r="PFE54" s="766"/>
      <c r="PFF54" s="766"/>
      <c r="PFG54" s="766"/>
      <c r="PFH54" s="766"/>
      <c r="PFI54" s="766" t="s">
        <v>939</v>
      </c>
      <c r="PFJ54" s="766"/>
      <c r="PFK54" s="766"/>
      <c r="PFL54" s="766"/>
      <c r="PFM54" s="766"/>
      <c r="PFN54" s="766"/>
      <c r="PFO54" s="766"/>
      <c r="PFP54" s="766"/>
      <c r="PFQ54" s="766" t="s">
        <v>939</v>
      </c>
      <c r="PFR54" s="766"/>
      <c r="PFS54" s="766"/>
      <c r="PFT54" s="766"/>
      <c r="PFU54" s="766"/>
      <c r="PFV54" s="766"/>
      <c r="PFW54" s="766"/>
      <c r="PFX54" s="766"/>
      <c r="PFY54" s="766" t="s">
        <v>939</v>
      </c>
      <c r="PFZ54" s="766"/>
      <c r="PGA54" s="766"/>
      <c r="PGB54" s="766"/>
      <c r="PGC54" s="766"/>
      <c r="PGD54" s="766"/>
      <c r="PGE54" s="766"/>
      <c r="PGF54" s="766"/>
      <c r="PGG54" s="766" t="s">
        <v>939</v>
      </c>
      <c r="PGH54" s="766"/>
      <c r="PGI54" s="766"/>
      <c r="PGJ54" s="766"/>
      <c r="PGK54" s="766"/>
      <c r="PGL54" s="766"/>
      <c r="PGM54" s="766"/>
      <c r="PGN54" s="766"/>
      <c r="PGO54" s="766" t="s">
        <v>939</v>
      </c>
      <c r="PGP54" s="766"/>
      <c r="PGQ54" s="766"/>
      <c r="PGR54" s="766"/>
      <c r="PGS54" s="766"/>
      <c r="PGT54" s="766"/>
      <c r="PGU54" s="766"/>
      <c r="PGV54" s="766"/>
      <c r="PGW54" s="766" t="s">
        <v>939</v>
      </c>
      <c r="PGX54" s="766"/>
      <c r="PGY54" s="766"/>
      <c r="PGZ54" s="766"/>
      <c r="PHA54" s="766"/>
      <c r="PHB54" s="766"/>
      <c r="PHC54" s="766"/>
      <c r="PHD54" s="766"/>
      <c r="PHE54" s="766" t="s">
        <v>939</v>
      </c>
      <c r="PHF54" s="766"/>
      <c r="PHG54" s="766"/>
      <c r="PHH54" s="766"/>
      <c r="PHI54" s="766"/>
      <c r="PHJ54" s="766"/>
      <c r="PHK54" s="766"/>
      <c r="PHL54" s="766"/>
      <c r="PHM54" s="766" t="s">
        <v>939</v>
      </c>
      <c r="PHN54" s="766"/>
      <c r="PHO54" s="766"/>
      <c r="PHP54" s="766"/>
      <c r="PHQ54" s="766"/>
      <c r="PHR54" s="766"/>
      <c r="PHS54" s="766"/>
      <c r="PHT54" s="766"/>
      <c r="PHU54" s="766" t="s">
        <v>939</v>
      </c>
      <c r="PHV54" s="766"/>
      <c r="PHW54" s="766"/>
      <c r="PHX54" s="766"/>
      <c r="PHY54" s="766"/>
      <c r="PHZ54" s="766"/>
      <c r="PIA54" s="766"/>
      <c r="PIB54" s="766"/>
      <c r="PIC54" s="766" t="s">
        <v>939</v>
      </c>
      <c r="PID54" s="766"/>
      <c r="PIE54" s="766"/>
      <c r="PIF54" s="766"/>
      <c r="PIG54" s="766"/>
      <c r="PIH54" s="766"/>
      <c r="PII54" s="766"/>
      <c r="PIJ54" s="766"/>
      <c r="PIK54" s="766" t="s">
        <v>939</v>
      </c>
      <c r="PIL54" s="766"/>
      <c r="PIM54" s="766"/>
      <c r="PIN54" s="766"/>
      <c r="PIO54" s="766"/>
      <c r="PIP54" s="766"/>
      <c r="PIQ54" s="766"/>
      <c r="PIR54" s="766"/>
      <c r="PIS54" s="766" t="s">
        <v>939</v>
      </c>
      <c r="PIT54" s="766"/>
      <c r="PIU54" s="766"/>
      <c r="PIV54" s="766"/>
      <c r="PIW54" s="766"/>
      <c r="PIX54" s="766"/>
      <c r="PIY54" s="766"/>
      <c r="PIZ54" s="766"/>
      <c r="PJA54" s="766" t="s">
        <v>939</v>
      </c>
      <c r="PJB54" s="766"/>
      <c r="PJC54" s="766"/>
      <c r="PJD54" s="766"/>
      <c r="PJE54" s="766"/>
      <c r="PJF54" s="766"/>
      <c r="PJG54" s="766"/>
      <c r="PJH54" s="766"/>
      <c r="PJI54" s="766" t="s">
        <v>939</v>
      </c>
      <c r="PJJ54" s="766"/>
      <c r="PJK54" s="766"/>
      <c r="PJL54" s="766"/>
      <c r="PJM54" s="766"/>
      <c r="PJN54" s="766"/>
      <c r="PJO54" s="766"/>
      <c r="PJP54" s="766"/>
      <c r="PJQ54" s="766" t="s">
        <v>939</v>
      </c>
      <c r="PJR54" s="766"/>
      <c r="PJS54" s="766"/>
      <c r="PJT54" s="766"/>
      <c r="PJU54" s="766"/>
      <c r="PJV54" s="766"/>
      <c r="PJW54" s="766"/>
      <c r="PJX54" s="766"/>
      <c r="PJY54" s="766" t="s">
        <v>939</v>
      </c>
      <c r="PJZ54" s="766"/>
      <c r="PKA54" s="766"/>
      <c r="PKB54" s="766"/>
      <c r="PKC54" s="766"/>
      <c r="PKD54" s="766"/>
      <c r="PKE54" s="766"/>
      <c r="PKF54" s="766"/>
      <c r="PKG54" s="766" t="s">
        <v>939</v>
      </c>
      <c r="PKH54" s="766"/>
      <c r="PKI54" s="766"/>
      <c r="PKJ54" s="766"/>
      <c r="PKK54" s="766"/>
      <c r="PKL54" s="766"/>
      <c r="PKM54" s="766"/>
      <c r="PKN54" s="766"/>
      <c r="PKO54" s="766" t="s">
        <v>939</v>
      </c>
      <c r="PKP54" s="766"/>
      <c r="PKQ54" s="766"/>
      <c r="PKR54" s="766"/>
      <c r="PKS54" s="766"/>
      <c r="PKT54" s="766"/>
      <c r="PKU54" s="766"/>
      <c r="PKV54" s="766"/>
      <c r="PKW54" s="766" t="s">
        <v>939</v>
      </c>
      <c r="PKX54" s="766"/>
      <c r="PKY54" s="766"/>
      <c r="PKZ54" s="766"/>
      <c r="PLA54" s="766"/>
      <c r="PLB54" s="766"/>
      <c r="PLC54" s="766"/>
      <c r="PLD54" s="766"/>
      <c r="PLE54" s="766" t="s">
        <v>939</v>
      </c>
      <c r="PLF54" s="766"/>
      <c r="PLG54" s="766"/>
      <c r="PLH54" s="766"/>
      <c r="PLI54" s="766"/>
      <c r="PLJ54" s="766"/>
      <c r="PLK54" s="766"/>
      <c r="PLL54" s="766"/>
      <c r="PLM54" s="766" t="s">
        <v>939</v>
      </c>
      <c r="PLN54" s="766"/>
      <c r="PLO54" s="766"/>
      <c r="PLP54" s="766"/>
      <c r="PLQ54" s="766"/>
      <c r="PLR54" s="766"/>
      <c r="PLS54" s="766"/>
      <c r="PLT54" s="766"/>
      <c r="PLU54" s="766" t="s">
        <v>939</v>
      </c>
      <c r="PLV54" s="766"/>
      <c r="PLW54" s="766"/>
      <c r="PLX54" s="766"/>
      <c r="PLY54" s="766"/>
      <c r="PLZ54" s="766"/>
      <c r="PMA54" s="766"/>
      <c r="PMB54" s="766"/>
      <c r="PMC54" s="766" t="s">
        <v>939</v>
      </c>
      <c r="PMD54" s="766"/>
      <c r="PME54" s="766"/>
      <c r="PMF54" s="766"/>
      <c r="PMG54" s="766"/>
      <c r="PMH54" s="766"/>
      <c r="PMI54" s="766"/>
      <c r="PMJ54" s="766"/>
      <c r="PMK54" s="766" t="s">
        <v>939</v>
      </c>
      <c r="PML54" s="766"/>
      <c r="PMM54" s="766"/>
      <c r="PMN54" s="766"/>
      <c r="PMO54" s="766"/>
      <c r="PMP54" s="766"/>
      <c r="PMQ54" s="766"/>
      <c r="PMR54" s="766"/>
      <c r="PMS54" s="766" t="s">
        <v>939</v>
      </c>
      <c r="PMT54" s="766"/>
      <c r="PMU54" s="766"/>
      <c r="PMV54" s="766"/>
      <c r="PMW54" s="766"/>
      <c r="PMX54" s="766"/>
      <c r="PMY54" s="766"/>
      <c r="PMZ54" s="766"/>
      <c r="PNA54" s="766" t="s">
        <v>939</v>
      </c>
      <c r="PNB54" s="766"/>
      <c r="PNC54" s="766"/>
      <c r="PND54" s="766"/>
      <c r="PNE54" s="766"/>
      <c r="PNF54" s="766"/>
      <c r="PNG54" s="766"/>
      <c r="PNH54" s="766"/>
      <c r="PNI54" s="766" t="s">
        <v>939</v>
      </c>
      <c r="PNJ54" s="766"/>
      <c r="PNK54" s="766"/>
      <c r="PNL54" s="766"/>
      <c r="PNM54" s="766"/>
      <c r="PNN54" s="766"/>
      <c r="PNO54" s="766"/>
      <c r="PNP54" s="766"/>
      <c r="PNQ54" s="766" t="s">
        <v>939</v>
      </c>
      <c r="PNR54" s="766"/>
      <c r="PNS54" s="766"/>
      <c r="PNT54" s="766"/>
      <c r="PNU54" s="766"/>
      <c r="PNV54" s="766"/>
      <c r="PNW54" s="766"/>
      <c r="PNX54" s="766"/>
      <c r="PNY54" s="766" t="s">
        <v>939</v>
      </c>
      <c r="PNZ54" s="766"/>
      <c r="POA54" s="766"/>
      <c r="POB54" s="766"/>
      <c r="POC54" s="766"/>
      <c r="POD54" s="766"/>
      <c r="POE54" s="766"/>
      <c r="POF54" s="766"/>
      <c r="POG54" s="766" t="s">
        <v>939</v>
      </c>
      <c r="POH54" s="766"/>
      <c r="POI54" s="766"/>
      <c r="POJ54" s="766"/>
      <c r="POK54" s="766"/>
      <c r="POL54" s="766"/>
      <c r="POM54" s="766"/>
      <c r="PON54" s="766"/>
      <c r="POO54" s="766" t="s">
        <v>939</v>
      </c>
      <c r="POP54" s="766"/>
      <c r="POQ54" s="766"/>
      <c r="POR54" s="766"/>
      <c r="POS54" s="766"/>
      <c r="POT54" s="766"/>
      <c r="POU54" s="766"/>
      <c r="POV54" s="766"/>
      <c r="POW54" s="766" t="s">
        <v>939</v>
      </c>
      <c r="POX54" s="766"/>
      <c r="POY54" s="766"/>
      <c r="POZ54" s="766"/>
      <c r="PPA54" s="766"/>
      <c r="PPB54" s="766"/>
      <c r="PPC54" s="766"/>
      <c r="PPD54" s="766"/>
      <c r="PPE54" s="766" t="s">
        <v>939</v>
      </c>
      <c r="PPF54" s="766"/>
      <c r="PPG54" s="766"/>
      <c r="PPH54" s="766"/>
      <c r="PPI54" s="766"/>
      <c r="PPJ54" s="766"/>
      <c r="PPK54" s="766"/>
      <c r="PPL54" s="766"/>
      <c r="PPM54" s="766" t="s">
        <v>939</v>
      </c>
      <c r="PPN54" s="766"/>
      <c r="PPO54" s="766"/>
      <c r="PPP54" s="766"/>
      <c r="PPQ54" s="766"/>
      <c r="PPR54" s="766"/>
      <c r="PPS54" s="766"/>
      <c r="PPT54" s="766"/>
      <c r="PPU54" s="766" t="s">
        <v>939</v>
      </c>
      <c r="PPV54" s="766"/>
      <c r="PPW54" s="766"/>
      <c r="PPX54" s="766"/>
      <c r="PPY54" s="766"/>
      <c r="PPZ54" s="766"/>
      <c r="PQA54" s="766"/>
      <c r="PQB54" s="766"/>
      <c r="PQC54" s="766" t="s">
        <v>939</v>
      </c>
      <c r="PQD54" s="766"/>
      <c r="PQE54" s="766"/>
      <c r="PQF54" s="766"/>
      <c r="PQG54" s="766"/>
      <c r="PQH54" s="766"/>
      <c r="PQI54" s="766"/>
      <c r="PQJ54" s="766"/>
      <c r="PQK54" s="766" t="s">
        <v>939</v>
      </c>
      <c r="PQL54" s="766"/>
      <c r="PQM54" s="766"/>
      <c r="PQN54" s="766"/>
      <c r="PQO54" s="766"/>
      <c r="PQP54" s="766"/>
      <c r="PQQ54" s="766"/>
      <c r="PQR54" s="766"/>
      <c r="PQS54" s="766" t="s">
        <v>939</v>
      </c>
      <c r="PQT54" s="766"/>
      <c r="PQU54" s="766"/>
      <c r="PQV54" s="766"/>
      <c r="PQW54" s="766"/>
      <c r="PQX54" s="766"/>
      <c r="PQY54" s="766"/>
      <c r="PQZ54" s="766"/>
      <c r="PRA54" s="766" t="s">
        <v>939</v>
      </c>
      <c r="PRB54" s="766"/>
      <c r="PRC54" s="766"/>
      <c r="PRD54" s="766"/>
      <c r="PRE54" s="766"/>
      <c r="PRF54" s="766"/>
      <c r="PRG54" s="766"/>
      <c r="PRH54" s="766"/>
      <c r="PRI54" s="766" t="s">
        <v>939</v>
      </c>
      <c r="PRJ54" s="766"/>
      <c r="PRK54" s="766"/>
      <c r="PRL54" s="766"/>
      <c r="PRM54" s="766"/>
      <c r="PRN54" s="766"/>
      <c r="PRO54" s="766"/>
      <c r="PRP54" s="766"/>
      <c r="PRQ54" s="766" t="s">
        <v>939</v>
      </c>
      <c r="PRR54" s="766"/>
      <c r="PRS54" s="766"/>
      <c r="PRT54" s="766"/>
      <c r="PRU54" s="766"/>
      <c r="PRV54" s="766"/>
      <c r="PRW54" s="766"/>
      <c r="PRX54" s="766"/>
      <c r="PRY54" s="766" t="s">
        <v>939</v>
      </c>
      <c r="PRZ54" s="766"/>
      <c r="PSA54" s="766"/>
      <c r="PSB54" s="766"/>
      <c r="PSC54" s="766"/>
      <c r="PSD54" s="766"/>
      <c r="PSE54" s="766"/>
      <c r="PSF54" s="766"/>
      <c r="PSG54" s="766" t="s">
        <v>939</v>
      </c>
      <c r="PSH54" s="766"/>
      <c r="PSI54" s="766"/>
      <c r="PSJ54" s="766"/>
      <c r="PSK54" s="766"/>
      <c r="PSL54" s="766"/>
      <c r="PSM54" s="766"/>
      <c r="PSN54" s="766"/>
      <c r="PSO54" s="766" t="s">
        <v>939</v>
      </c>
      <c r="PSP54" s="766"/>
      <c r="PSQ54" s="766"/>
      <c r="PSR54" s="766"/>
      <c r="PSS54" s="766"/>
      <c r="PST54" s="766"/>
      <c r="PSU54" s="766"/>
      <c r="PSV54" s="766"/>
      <c r="PSW54" s="766" t="s">
        <v>939</v>
      </c>
      <c r="PSX54" s="766"/>
      <c r="PSY54" s="766"/>
      <c r="PSZ54" s="766"/>
      <c r="PTA54" s="766"/>
      <c r="PTB54" s="766"/>
      <c r="PTC54" s="766"/>
      <c r="PTD54" s="766"/>
      <c r="PTE54" s="766" t="s">
        <v>939</v>
      </c>
      <c r="PTF54" s="766"/>
      <c r="PTG54" s="766"/>
      <c r="PTH54" s="766"/>
      <c r="PTI54" s="766"/>
      <c r="PTJ54" s="766"/>
      <c r="PTK54" s="766"/>
      <c r="PTL54" s="766"/>
      <c r="PTM54" s="766" t="s">
        <v>939</v>
      </c>
      <c r="PTN54" s="766"/>
      <c r="PTO54" s="766"/>
      <c r="PTP54" s="766"/>
      <c r="PTQ54" s="766"/>
      <c r="PTR54" s="766"/>
      <c r="PTS54" s="766"/>
      <c r="PTT54" s="766"/>
      <c r="PTU54" s="766" t="s">
        <v>939</v>
      </c>
      <c r="PTV54" s="766"/>
      <c r="PTW54" s="766"/>
      <c r="PTX54" s="766"/>
      <c r="PTY54" s="766"/>
      <c r="PTZ54" s="766"/>
      <c r="PUA54" s="766"/>
      <c r="PUB54" s="766"/>
      <c r="PUC54" s="766" t="s">
        <v>939</v>
      </c>
      <c r="PUD54" s="766"/>
      <c r="PUE54" s="766"/>
      <c r="PUF54" s="766"/>
      <c r="PUG54" s="766"/>
      <c r="PUH54" s="766"/>
      <c r="PUI54" s="766"/>
      <c r="PUJ54" s="766"/>
      <c r="PUK54" s="766" t="s">
        <v>939</v>
      </c>
      <c r="PUL54" s="766"/>
      <c r="PUM54" s="766"/>
      <c r="PUN54" s="766"/>
      <c r="PUO54" s="766"/>
      <c r="PUP54" s="766"/>
      <c r="PUQ54" s="766"/>
      <c r="PUR54" s="766"/>
      <c r="PUS54" s="766" t="s">
        <v>939</v>
      </c>
      <c r="PUT54" s="766"/>
      <c r="PUU54" s="766"/>
      <c r="PUV54" s="766"/>
      <c r="PUW54" s="766"/>
      <c r="PUX54" s="766"/>
      <c r="PUY54" s="766"/>
      <c r="PUZ54" s="766"/>
      <c r="PVA54" s="766" t="s">
        <v>939</v>
      </c>
      <c r="PVB54" s="766"/>
      <c r="PVC54" s="766"/>
      <c r="PVD54" s="766"/>
      <c r="PVE54" s="766"/>
      <c r="PVF54" s="766"/>
      <c r="PVG54" s="766"/>
      <c r="PVH54" s="766"/>
      <c r="PVI54" s="766" t="s">
        <v>939</v>
      </c>
      <c r="PVJ54" s="766"/>
      <c r="PVK54" s="766"/>
      <c r="PVL54" s="766"/>
      <c r="PVM54" s="766"/>
      <c r="PVN54" s="766"/>
      <c r="PVO54" s="766"/>
      <c r="PVP54" s="766"/>
      <c r="PVQ54" s="766" t="s">
        <v>939</v>
      </c>
      <c r="PVR54" s="766"/>
      <c r="PVS54" s="766"/>
      <c r="PVT54" s="766"/>
      <c r="PVU54" s="766"/>
      <c r="PVV54" s="766"/>
      <c r="PVW54" s="766"/>
      <c r="PVX54" s="766"/>
      <c r="PVY54" s="766" t="s">
        <v>939</v>
      </c>
      <c r="PVZ54" s="766"/>
      <c r="PWA54" s="766"/>
      <c r="PWB54" s="766"/>
      <c r="PWC54" s="766"/>
      <c r="PWD54" s="766"/>
      <c r="PWE54" s="766"/>
      <c r="PWF54" s="766"/>
      <c r="PWG54" s="766" t="s">
        <v>939</v>
      </c>
      <c r="PWH54" s="766"/>
      <c r="PWI54" s="766"/>
      <c r="PWJ54" s="766"/>
      <c r="PWK54" s="766"/>
      <c r="PWL54" s="766"/>
      <c r="PWM54" s="766"/>
      <c r="PWN54" s="766"/>
      <c r="PWO54" s="766" t="s">
        <v>939</v>
      </c>
      <c r="PWP54" s="766"/>
      <c r="PWQ54" s="766"/>
      <c r="PWR54" s="766"/>
      <c r="PWS54" s="766"/>
      <c r="PWT54" s="766"/>
      <c r="PWU54" s="766"/>
      <c r="PWV54" s="766"/>
      <c r="PWW54" s="766" t="s">
        <v>939</v>
      </c>
      <c r="PWX54" s="766"/>
      <c r="PWY54" s="766"/>
      <c r="PWZ54" s="766"/>
      <c r="PXA54" s="766"/>
      <c r="PXB54" s="766"/>
      <c r="PXC54" s="766"/>
      <c r="PXD54" s="766"/>
      <c r="PXE54" s="766" t="s">
        <v>939</v>
      </c>
      <c r="PXF54" s="766"/>
      <c r="PXG54" s="766"/>
      <c r="PXH54" s="766"/>
      <c r="PXI54" s="766"/>
      <c r="PXJ54" s="766"/>
      <c r="PXK54" s="766"/>
      <c r="PXL54" s="766"/>
      <c r="PXM54" s="766" t="s">
        <v>939</v>
      </c>
      <c r="PXN54" s="766"/>
      <c r="PXO54" s="766"/>
      <c r="PXP54" s="766"/>
      <c r="PXQ54" s="766"/>
      <c r="PXR54" s="766"/>
      <c r="PXS54" s="766"/>
      <c r="PXT54" s="766"/>
      <c r="PXU54" s="766" t="s">
        <v>939</v>
      </c>
      <c r="PXV54" s="766"/>
      <c r="PXW54" s="766"/>
      <c r="PXX54" s="766"/>
      <c r="PXY54" s="766"/>
      <c r="PXZ54" s="766"/>
      <c r="PYA54" s="766"/>
      <c r="PYB54" s="766"/>
      <c r="PYC54" s="766" t="s">
        <v>939</v>
      </c>
      <c r="PYD54" s="766"/>
      <c r="PYE54" s="766"/>
      <c r="PYF54" s="766"/>
      <c r="PYG54" s="766"/>
      <c r="PYH54" s="766"/>
      <c r="PYI54" s="766"/>
      <c r="PYJ54" s="766"/>
      <c r="PYK54" s="766" t="s">
        <v>939</v>
      </c>
      <c r="PYL54" s="766"/>
      <c r="PYM54" s="766"/>
      <c r="PYN54" s="766"/>
      <c r="PYO54" s="766"/>
      <c r="PYP54" s="766"/>
      <c r="PYQ54" s="766"/>
      <c r="PYR54" s="766"/>
      <c r="PYS54" s="766" t="s">
        <v>939</v>
      </c>
      <c r="PYT54" s="766"/>
      <c r="PYU54" s="766"/>
      <c r="PYV54" s="766"/>
      <c r="PYW54" s="766"/>
      <c r="PYX54" s="766"/>
      <c r="PYY54" s="766"/>
      <c r="PYZ54" s="766"/>
      <c r="PZA54" s="766" t="s">
        <v>939</v>
      </c>
      <c r="PZB54" s="766"/>
      <c r="PZC54" s="766"/>
      <c r="PZD54" s="766"/>
      <c r="PZE54" s="766"/>
      <c r="PZF54" s="766"/>
      <c r="PZG54" s="766"/>
      <c r="PZH54" s="766"/>
      <c r="PZI54" s="766" t="s">
        <v>939</v>
      </c>
      <c r="PZJ54" s="766"/>
      <c r="PZK54" s="766"/>
      <c r="PZL54" s="766"/>
      <c r="PZM54" s="766"/>
      <c r="PZN54" s="766"/>
      <c r="PZO54" s="766"/>
      <c r="PZP54" s="766"/>
      <c r="PZQ54" s="766" t="s">
        <v>939</v>
      </c>
      <c r="PZR54" s="766"/>
      <c r="PZS54" s="766"/>
      <c r="PZT54" s="766"/>
      <c r="PZU54" s="766"/>
      <c r="PZV54" s="766"/>
      <c r="PZW54" s="766"/>
      <c r="PZX54" s="766"/>
      <c r="PZY54" s="766" t="s">
        <v>939</v>
      </c>
      <c r="PZZ54" s="766"/>
      <c r="QAA54" s="766"/>
      <c r="QAB54" s="766"/>
      <c r="QAC54" s="766"/>
      <c r="QAD54" s="766"/>
      <c r="QAE54" s="766"/>
      <c r="QAF54" s="766"/>
      <c r="QAG54" s="766" t="s">
        <v>939</v>
      </c>
      <c r="QAH54" s="766"/>
      <c r="QAI54" s="766"/>
      <c r="QAJ54" s="766"/>
      <c r="QAK54" s="766"/>
      <c r="QAL54" s="766"/>
      <c r="QAM54" s="766"/>
      <c r="QAN54" s="766"/>
      <c r="QAO54" s="766" t="s">
        <v>939</v>
      </c>
      <c r="QAP54" s="766"/>
      <c r="QAQ54" s="766"/>
      <c r="QAR54" s="766"/>
      <c r="QAS54" s="766"/>
      <c r="QAT54" s="766"/>
      <c r="QAU54" s="766"/>
      <c r="QAV54" s="766"/>
      <c r="QAW54" s="766" t="s">
        <v>939</v>
      </c>
      <c r="QAX54" s="766"/>
      <c r="QAY54" s="766"/>
      <c r="QAZ54" s="766"/>
      <c r="QBA54" s="766"/>
      <c r="QBB54" s="766"/>
      <c r="QBC54" s="766"/>
      <c r="QBD54" s="766"/>
      <c r="QBE54" s="766" t="s">
        <v>939</v>
      </c>
      <c r="QBF54" s="766"/>
      <c r="QBG54" s="766"/>
      <c r="QBH54" s="766"/>
      <c r="QBI54" s="766"/>
      <c r="QBJ54" s="766"/>
      <c r="QBK54" s="766"/>
      <c r="QBL54" s="766"/>
      <c r="QBM54" s="766" t="s">
        <v>939</v>
      </c>
      <c r="QBN54" s="766"/>
      <c r="QBO54" s="766"/>
      <c r="QBP54" s="766"/>
      <c r="QBQ54" s="766"/>
      <c r="QBR54" s="766"/>
      <c r="QBS54" s="766"/>
      <c r="QBT54" s="766"/>
      <c r="QBU54" s="766" t="s">
        <v>939</v>
      </c>
      <c r="QBV54" s="766"/>
      <c r="QBW54" s="766"/>
      <c r="QBX54" s="766"/>
      <c r="QBY54" s="766"/>
      <c r="QBZ54" s="766"/>
      <c r="QCA54" s="766"/>
      <c r="QCB54" s="766"/>
      <c r="QCC54" s="766" t="s">
        <v>939</v>
      </c>
      <c r="QCD54" s="766"/>
      <c r="QCE54" s="766"/>
      <c r="QCF54" s="766"/>
      <c r="QCG54" s="766"/>
      <c r="QCH54" s="766"/>
      <c r="QCI54" s="766"/>
      <c r="QCJ54" s="766"/>
      <c r="QCK54" s="766" t="s">
        <v>939</v>
      </c>
      <c r="QCL54" s="766"/>
      <c r="QCM54" s="766"/>
      <c r="QCN54" s="766"/>
      <c r="QCO54" s="766"/>
      <c r="QCP54" s="766"/>
      <c r="QCQ54" s="766"/>
      <c r="QCR54" s="766"/>
      <c r="QCS54" s="766" t="s">
        <v>939</v>
      </c>
      <c r="QCT54" s="766"/>
      <c r="QCU54" s="766"/>
      <c r="QCV54" s="766"/>
      <c r="QCW54" s="766"/>
      <c r="QCX54" s="766"/>
      <c r="QCY54" s="766"/>
      <c r="QCZ54" s="766"/>
      <c r="QDA54" s="766" t="s">
        <v>939</v>
      </c>
      <c r="QDB54" s="766"/>
      <c r="QDC54" s="766"/>
      <c r="QDD54" s="766"/>
      <c r="QDE54" s="766"/>
      <c r="QDF54" s="766"/>
      <c r="QDG54" s="766"/>
      <c r="QDH54" s="766"/>
      <c r="QDI54" s="766" t="s">
        <v>939</v>
      </c>
      <c r="QDJ54" s="766"/>
      <c r="QDK54" s="766"/>
      <c r="QDL54" s="766"/>
      <c r="QDM54" s="766"/>
      <c r="QDN54" s="766"/>
      <c r="QDO54" s="766"/>
      <c r="QDP54" s="766"/>
      <c r="QDQ54" s="766" t="s">
        <v>939</v>
      </c>
      <c r="QDR54" s="766"/>
      <c r="QDS54" s="766"/>
      <c r="QDT54" s="766"/>
      <c r="QDU54" s="766"/>
      <c r="QDV54" s="766"/>
      <c r="QDW54" s="766"/>
      <c r="QDX54" s="766"/>
      <c r="QDY54" s="766" t="s">
        <v>939</v>
      </c>
      <c r="QDZ54" s="766"/>
      <c r="QEA54" s="766"/>
      <c r="QEB54" s="766"/>
      <c r="QEC54" s="766"/>
      <c r="QED54" s="766"/>
      <c r="QEE54" s="766"/>
      <c r="QEF54" s="766"/>
      <c r="QEG54" s="766" t="s">
        <v>939</v>
      </c>
      <c r="QEH54" s="766"/>
      <c r="QEI54" s="766"/>
      <c r="QEJ54" s="766"/>
      <c r="QEK54" s="766"/>
      <c r="QEL54" s="766"/>
      <c r="QEM54" s="766"/>
      <c r="QEN54" s="766"/>
      <c r="QEO54" s="766" t="s">
        <v>939</v>
      </c>
      <c r="QEP54" s="766"/>
      <c r="QEQ54" s="766"/>
      <c r="QER54" s="766"/>
      <c r="QES54" s="766"/>
      <c r="QET54" s="766"/>
      <c r="QEU54" s="766"/>
      <c r="QEV54" s="766"/>
      <c r="QEW54" s="766" t="s">
        <v>939</v>
      </c>
      <c r="QEX54" s="766"/>
      <c r="QEY54" s="766"/>
      <c r="QEZ54" s="766"/>
      <c r="QFA54" s="766"/>
      <c r="QFB54" s="766"/>
      <c r="QFC54" s="766"/>
      <c r="QFD54" s="766"/>
      <c r="QFE54" s="766" t="s">
        <v>939</v>
      </c>
      <c r="QFF54" s="766"/>
      <c r="QFG54" s="766"/>
      <c r="QFH54" s="766"/>
      <c r="QFI54" s="766"/>
      <c r="QFJ54" s="766"/>
      <c r="QFK54" s="766"/>
      <c r="QFL54" s="766"/>
      <c r="QFM54" s="766" t="s">
        <v>939</v>
      </c>
      <c r="QFN54" s="766"/>
      <c r="QFO54" s="766"/>
      <c r="QFP54" s="766"/>
      <c r="QFQ54" s="766"/>
      <c r="QFR54" s="766"/>
      <c r="QFS54" s="766"/>
      <c r="QFT54" s="766"/>
      <c r="QFU54" s="766" t="s">
        <v>939</v>
      </c>
      <c r="QFV54" s="766"/>
      <c r="QFW54" s="766"/>
      <c r="QFX54" s="766"/>
      <c r="QFY54" s="766"/>
      <c r="QFZ54" s="766"/>
      <c r="QGA54" s="766"/>
      <c r="QGB54" s="766"/>
      <c r="QGC54" s="766" t="s">
        <v>939</v>
      </c>
      <c r="QGD54" s="766"/>
      <c r="QGE54" s="766"/>
      <c r="QGF54" s="766"/>
      <c r="QGG54" s="766"/>
      <c r="QGH54" s="766"/>
      <c r="QGI54" s="766"/>
      <c r="QGJ54" s="766"/>
      <c r="QGK54" s="766" t="s">
        <v>939</v>
      </c>
      <c r="QGL54" s="766"/>
      <c r="QGM54" s="766"/>
      <c r="QGN54" s="766"/>
      <c r="QGO54" s="766"/>
      <c r="QGP54" s="766"/>
      <c r="QGQ54" s="766"/>
      <c r="QGR54" s="766"/>
      <c r="QGS54" s="766" t="s">
        <v>939</v>
      </c>
      <c r="QGT54" s="766"/>
      <c r="QGU54" s="766"/>
      <c r="QGV54" s="766"/>
      <c r="QGW54" s="766"/>
      <c r="QGX54" s="766"/>
      <c r="QGY54" s="766"/>
      <c r="QGZ54" s="766"/>
      <c r="QHA54" s="766" t="s">
        <v>939</v>
      </c>
      <c r="QHB54" s="766"/>
      <c r="QHC54" s="766"/>
      <c r="QHD54" s="766"/>
      <c r="QHE54" s="766"/>
      <c r="QHF54" s="766"/>
      <c r="QHG54" s="766"/>
      <c r="QHH54" s="766"/>
      <c r="QHI54" s="766" t="s">
        <v>939</v>
      </c>
      <c r="QHJ54" s="766"/>
      <c r="QHK54" s="766"/>
      <c r="QHL54" s="766"/>
      <c r="QHM54" s="766"/>
      <c r="QHN54" s="766"/>
      <c r="QHO54" s="766"/>
      <c r="QHP54" s="766"/>
      <c r="QHQ54" s="766" t="s">
        <v>939</v>
      </c>
      <c r="QHR54" s="766"/>
      <c r="QHS54" s="766"/>
      <c r="QHT54" s="766"/>
      <c r="QHU54" s="766"/>
      <c r="QHV54" s="766"/>
      <c r="QHW54" s="766"/>
      <c r="QHX54" s="766"/>
      <c r="QHY54" s="766" t="s">
        <v>939</v>
      </c>
      <c r="QHZ54" s="766"/>
      <c r="QIA54" s="766"/>
      <c r="QIB54" s="766"/>
      <c r="QIC54" s="766"/>
      <c r="QID54" s="766"/>
      <c r="QIE54" s="766"/>
      <c r="QIF54" s="766"/>
      <c r="QIG54" s="766" t="s">
        <v>939</v>
      </c>
      <c r="QIH54" s="766"/>
      <c r="QII54" s="766"/>
      <c r="QIJ54" s="766"/>
      <c r="QIK54" s="766"/>
      <c r="QIL54" s="766"/>
      <c r="QIM54" s="766"/>
      <c r="QIN54" s="766"/>
      <c r="QIO54" s="766" t="s">
        <v>939</v>
      </c>
      <c r="QIP54" s="766"/>
      <c r="QIQ54" s="766"/>
      <c r="QIR54" s="766"/>
      <c r="QIS54" s="766"/>
      <c r="QIT54" s="766"/>
      <c r="QIU54" s="766"/>
      <c r="QIV54" s="766"/>
      <c r="QIW54" s="766" t="s">
        <v>939</v>
      </c>
      <c r="QIX54" s="766"/>
      <c r="QIY54" s="766"/>
      <c r="QIZ54" s="766"/>
      <c r="QJA54" s="766"/>
      <c r="QJB54" s="766"/>
      <c r="QJC54" s="766"/>
      <c r="QJD54" s="766"/>
      <c r="QJE54" s="766" t="s">
        <v>939</v>
      </c>
      <c r="QJF54" s="766"/>
      <c r="QJG54" s="766"/>
      <c r="QJH54" s="766"/>
      <c r="QJI54" s="766"/>
      <c r="QJJ54" s="766"/>
      <c r="QJK54" s="766"/>
      <c r="QJL54" s="766"/>
      <c r="QJM54" s="766" t="s">
        <v>939</v>
      </c>
      <c r="QJN54" s="766"/>
      <c r="QJO54" s="766"/>
      <c r="QJP54" s="766"/>
      <c r="QJQ54" s="766"/>
      <c r="QJR54" s="766"/>
      <c r="QJS54" s="766"/>
      <c r="QJT54" s="766"/>
      <c r="QJU54" s="766" t="s">
        <v>939</v>
      </c>
      <c r="QJV54" s="766"/>
      <c r="QJW54" s="766"/>
      <c r="QJX54" s="766"/>
      <c r="QJY54" s="766"/>
      <c r="QJZ54" s="766"/>
      <c r="QKA54" s="766"/>
      <c r="QKB54" s="766"/>
      <c r="QKC54" s="766" t="s">
        <v>939</v>
      </c>
      <c r="QKD54" s="766"/>
      <c r="QKE54" s="766"/>
      <c r="QKF54" s="766"/>
      <c r="QKG54" s="766"/>
      <c r="QKH54" s="766"/>
      <c r="QKI54" s="766"/>
      <c r="QKJ54" s="766"/>
      <c r="QKK54" s="766" t="s">
        <v>939</v>
      </c>
      <c r="QKL54" s="766"/>
      <c r="QKM54" s="766"/>
      <c r="QKN54" s="766"/>
      <c r="QKO54" s="766"/>
      <c r="QKP54" s="766"/>
      <c r="QKQ54" s="766"/>
      <c r="QKR54" s="766"/>
      <c r="QKS54" s="766" t="s">
        <v>939</v>
      </c>
      <c r="QKT54" s="766"/>
      <c r="QKU54" s="766"/>
      <c r="QKV54" s="766"/>
      <c r="QKW54" s="766"/>
      <c r="QKX54" s="766"/>
      <c r="QKY54" s="766"/>
      <c r="QKZ54" s="766"/>
      <c r="QLA54" s="766" t="s">
        <v>939</v>
      </c>
      <c r="QLB54" s="766"/>
      <c r="QLC54" s="766"/>
      <c r="QLD54" s="766"/>
      <c r="QLE54" s="766"/>
      <c r="QLF54" s="766"/>
      <c r="QLG54" s="766"/>
      <c r="QLH54" s="766"/>
      <c r="QLI54" s="766" t="s">
        <v>939</v>
      </c>
      <c r="QLJ54" s="766"/>
      <c r="QLK54" s="766"/>
      <c r="QLL54" s="766"/>
      <c r="QLM54" s="766"/>
      <c r="QLN54" s="766"/>
      <c r="QLO54" s="766"/>
      <c r="QLP54" s="766"/>
      <c r="QLQ54" s="766" t="s">
        <v>939</v>
      </c>
      <c r="QLR54" s="766"/>
      <c r="QLS54" s="766"/>
      <c r="QLT54" s="766"/>
      <c r="QLU54" s="766"/>
      <c r="QLV54" s="766"/>
      <c r="QLW54" s="766"/>
      <c r="QLX54" s="766"/>
      <c r="QLY54" s="766" t="s">
        <v>939</v>
      </c>
      <c r="QLZ54" s="766"/>
      <c r="QMA54" s="766"/>
      <c r="QMB54" s="766"/>
      <c r="QMC54" s="766"/>
      <c r="QMD54" s="766"/>
      <c r="QME54" s="766"/>
      <c r="QMF54" s="766"/>
      <c r="QMG54" s="766" t="s">
        <v>939</v>
      </c>
      <c r="QMH54" s="766"/>
      <c r="QMI54" s="766"/>
      <c r="QMJ54" s="766"/>
      <c r="QMK54" s="766"/>
      <c r="QML54" s="766"/>
      <c r="QMM54" s="766"/>
      <c r="QMN54" s="766"/>
      <c r="QMO54" s="766" t="s">
        <v>939</v>
      </c>
      <c r="QMP54" s="766"/>
      <c r="QMQ54" s="766"/>
      <c r="QMR54" s="766"/>
      <c r="QMS54" s="766"/>
      <c r="QMT54" s="766"/>
      <c r="QMU54" s="766"/>
      <c r="QMV54" s="766"/>
      <c r="QMW54" s="766" t="s">
        <v>939</v>
      </c>
      <c r="QMX54" s="766"/>
      <c r="QMY54" s="766"/>
      <c r="QMZ54" s="766"/>
      <c r="QNA54" s="766"/>
      <c r="QNB54" s="766"/>
      <c r="QNC54" s="766"/>
      <c r="QND54" s="766"/>
      <c r="QNE54" s="766" t="s">
        <v>939</v>
      </c>
      <c r="QNF54" s="766"/>
      <c r="QNG54" s="766"/>
      <c r="QNH54" s="766"/>
      <c r="QNI54" s="766"/>
      <c r="QNJ54" s="766"/>
      <c r="QNK54" s="766"/>
      <c r="QNL54" s="766"/>
      <c r="QNM54" s="766" t="s">
        <v>939</v>
      </c>
      <c r="QNN54" s="766"/>
      <c r="QNO54" s="766"/>
      <c r="QNP54" s="766"/>
      <c r="QNQ54" s="766"/>
      <c r="QNR54" s="766"/>
      <c r="QNS54" s="766"/>
      <c r="QNT54" s="766"/>
      <c r="QNU54" s="766" t="s">
        <v>939</v>
      </c>
      <c r="QNV54" s="766"/>
      <c r="QNW54" s="766"/>
      <c r="QNX54" s="766"/>
      <c r="QNY54" s="766"/>
      <c r="QNZ54" s="766"/>
      <c r="QOA54" s="766"/>
      <c r="QOB54" s="766"/>
      <c r="QOC54" s="766" t="s">
        <v>939</v>
      </c>
      <c r="QOD54" s="766"/>
      <c r="QOE54" s="766"/>
      <c r="QOF54" s="766"/>
      <c r="QOG54" s="766"/>
      <c r="QOH54" s="766"/>
      <c r="QOI54" s="766"/>
      <c r="QOJ54" s="766"/>
      <c r="QOK54" s="766" t="s">
        <v>939</v>
      </c>
      <c r="QOL54" s="766"/>
      <c r="QOM54" s="766"/>
      <c r="QON54" s="766"/>
      <c r="QOO54" s="766"/>
      <c r="QOP54" s="766"/>
      <c r="QOQ54" s="766"/>
      <c r="QOR54" s="766"/>
      <c r="QOS54" s="766" t="s">
        <v>939</v>
      </c>
      <c r="QOT54" s="766"/>
      <c r="QOU54" s="766"/>
      <c r="QOV54" s="766"/>
      <c r="QOW54" s="766"/>
      <c r="QOX54" s="766"/>
      <c r="QOY54" s="766"/>
      <c r="QOZ54" s="766"/>
      <c r="QPA54" s="766" t="s">
        <v>939</v>
      </c>
      <c r="QPB54" s="766"/>
      <c r="QPC54" s="766"/>
      <c r="QPD54" s="766"/>
      <c r="QPE54" s="766"/>
      <c r="QPF54" s="766"/>
      <c r="QPG54" s="766"/>
      <c r="QPH54" s="766"/>
      <c r="QPI54" s="766" t="s">
        <v>939</v>
      </c>
      <c r="QPJ54" s="766"/>
      <c r="QPK54" s="766"/>
      <c r="QPL54" s="766"/>
      <c r="QPM54" s="766"/>
      <c r="QPN54" s="766"/>
      <c r="QPO54" s="766"/>
      <c r="QPP54" s="766"/>
      <c r="QPQ54" s="766" t="s">
        <v>939</v>
      </c>
      <c r="QPR54" s="766"/>
      <c r="QPS54" s="766"/>
      <c r="QPT54" s="766"/>
      <c r="QPU54" s="766"/>
      <c r="QPV54" s="766"/>
      <c r="QPW54" s="766"/>
      <c r="QPX54" s="766"/>
      <c r="QPY54" s="766" t="s">
        <v>939</v>
      </c>
      <c r="QPZ54" s="766"/>
      <c r="QQA54" s="766"/>
      <c r="QQB54" s="766"/>
      <c r="QQC54" s="766"/>
      <c r="QQD54" s="766"/>
      <c r="QQE54" s="766"/>
      <c r="QQF54" s="766"/>
      <c r="QQG54" s="766" t="s">
        <v>939</v>
      </c>
      <c r="QQH54" s="766"/>
      <c r="QQI54" s="766"/>
      <c r="QQJ54" s="766"/>
      <c r="QQK54" s="766"/>
      <c r="QQL54" s="766"/>
      <c r="QQM54" s="766"/>
      <c r="QQN54" s="766"/>
      <c r="QQO54" s="766" t="s">
        <v>939</v>
      </c>
      <c r="QQP54" s="766"/>
      <c r="QQQ54" s="766"/>
      <c r="QQR54" s="766"/>
      <c r="QQS54" s="766"/>
      <c r="QQT54" s="766"/>
      <c r="QQU54" s="766"/>
      <c r="QQV54" s="766"/>
      <c r="QQW54" s="766" t="s">
        <v>939</v>
      </c>
      <c r="QQX54" s="766"/>
      <c r="QQY54" s="766"/>
      <c r="QQZ54" s="766"/>
      <c r="QRA54" s="766"/>
      <c r="QRB54" s="766"/>
      <c r="QRC54" s="766"/>
      <c r="QRD54" s="766"/>
      <c r="QRE54" s="766" t="s">
        <v>939</v>
      </c>
      <c r="QRF54" s="766"/>
      <c r="QRG54" s="766"/>
      <c r="QRH54" s="766"/>
      <c r="QRI54" s="766"/>
      <c r="QRJ54" s="766"/>
      <c r="QRK54" s="766"/>
      <c r="QRL54" s="766"/>
      <c r="QRM54" s="766" t="s">
        <v>939</v>
      </c>
      <c r="QRN54" s="766"/>
      <c r="QRO54" s="766"/>
      <c r="QRP54" s="766"/>
      <c r="QRQ54" s="766"/>
      <c r="QRR54" s="766"/>
      <c r="QRS54" s="766"/>
      <c r="QRT54" s="766"/>
      <c r="QRU54" s="766" t="s">
        <v>939</v>
      </c>
      <c r="QRV54" s="766"/>
      <c r="QRW54" s="766"/>
      <c r="QRX54" s="766"/>
      <c r="QRY54" s="766"/>
      <c r="QRZ54" s="766"/>
      <c r="QSA54" s="766"/>
      <c r="QSB54" s="766"/>
      <c r="QSC54" s="766" t="s">
        <v>939</v>
      </c>
      <c r="QSD54" s="766"/>
      <c r="QSE54" s="766"/>
      <c r="QSF54" s="766"/>
      <c r="QSG54" s="766"/>
      <c r="QSH54" s="766"/>
      <c r="QSI54" s="766"/>
      <c r="QSJ54" s="766"/>
      <c r="QSK54" s="766" t="s">
        <v>939</v>
      </c>
      <c r="QSL54" s="766"/>
      <c r="QSM54" s="766"/>
      <c r="QSN54" s="766"/>
      <c r="QSO54" s="766"/>
      <c r="QSP54" s="766"/>
      <c r="QSQ54" s="766"/>
      <c r="QSR54" s="766"/>
      <c r="QSS54" s="766" t="s">
        <v>939</v>
      </c>
      <c r="QST54" s="766"/>
      <c r="QSU54" s="766"/>
      <c r="QSV54" s="766"/>
      <c r="QSW54" s="766"/>
      <c r="QSX54" s="766"/>
      <c r="QSY54" s="766"/>
      <c r="QSZ54" s="766"/>
      <c r="QTA54" s="766" t="s">
        <v>939</v>
      </c>
      <c r="QTB54" s="766"/>
      <c r="QTC54" s="766"/>
      <c r="QTD54" s="766"/>
      <c r="QTE54" s="766"/>
      <c r="QTF54" s="766"/>
      <c r="QTG54" s="766"/>
      <c r="QTH54" s="766"/>
      <c r="QTI54" s="766" t="s">
        <v>939</v>
      </c>
      <c r="QTJ54" s="766"/>
      <c r="QTK54" s="766"/>
      <c r="QTL54" s="766"/>
      <c r="QTM54" s="766"/>
      <c r="QTN54" s="766"/>
      <c r="QTO54" s="766"/>
      <c r="QTP54" s="766"/>
      <c r="QTQ54" s="766" t="s">
        <v>939</v>
      </c>
      <c r="QTR54" s="766"/>
      <c r="QTS54" s="766"/>
      <c r="QTT54" s="766"/>
      <c r="QTU54" s="766"/>
      <c r="QTV54" s="766"/>
      <c r="QTW54" s="766"/>
      <c r="QTX54" s="766"/>
      <c r="QTY54" s="766" t="s">
        <v>939</v>
      </c>
      <c r="QTZ54" s="766"/>
      <c r="QUA54" s="766"/>
      <c r="QUB54" s="766"/>
      <c r="QUC54" s="766"/>
      <c r="QUD54" s="766"/>
      <c r="QUE54" s="766"/>
      <c r="QUF54" s="766"/>
      <c r="QUG54" s="766" t="s">
        <v>939</v>
      </c>
      <c r="QUH54" s="766"/>
      <c r="QUI54" s="766"/>
      <c r="QUJ54" s="766"/>
      <c r="QUK54" s="766"/>
      <c r="QUL54" s="766"/>
      <c r="QUM54" s="766"/>
      <c r="QUN54" s="766"/>
      <c r="QUO54" s="766" t="s">
        <v>939</v>
      </c>
      <c r="QUP54" s="766"/>
      <c r="QUQ54" s="766"/>
      <c r="QUR54" s="766"/>
      <c r="QUS54" s="766"/>
      <c r="QUT54" s="766"/>
      <c r="QUU54" s="766"/>
      <c r="QUV54" s="766"/>
      <c r="QUW54" s="766" t="s">
        <v>939</v>
      </c>
      <c r="QUX54" s="766"/>
      <c r="QUY54" s="766"/>
      <c r="QUZ54" s="766"/>
      <c r="QVA54" s="766"/>
      <c r="QVB54" s="766"/>
      <c r="QVC54" s="766"/>
      <c r="QVD54" s="766"/>
      <c r="QVE54" s="766" t="s">
        <v>939</v>
      </c>
      <c r="QVF54" s="766"/>
      <c r="QVG54" s="766"/>
      <c r="QVH54" s="766"/>
      <c r="QVI54" s="766"/>
      <c r="QVJ54" s="766"/>
      <c r="QVK54" s="766"/>
      <c r="QVL54" s="766"/>
      <c r="QVM54" s="766" t="s">
        <v>939</v>
      </c>
      <c r="QVN54" s="766"/>
      <c r="QVO54" s="766"/>
      <c r="QVP54" s="766"/>
      <c r="QVQ54" s="766"/>
      <c r="QVR54" s="766"/>
      <c r="QVS54" s="766"/>
      <c r="QVT54" s="766"/>
      <c r="QVU54" s="766" t="s">
        <v>939</v>
      </c>
      <c r="QVV54" s="766"/>
      <c r="QVW54" s="766"/>
      <c r="QVX54" s="766"/>
      <c r="QVY54" s="766"/>
      <c r="QVZ54" s="766"/>
      <c r="QWA54" s="766"/>
      <c r="QWB54" s="766"/>
      <c r="QWC54" s="766" t="s">
        <v>939</v>
      </c>
      <c r="QWD54" s="766"/>
      <c r="QWE54" s="766"/>
      <c r="QWF54" s="766"/>
      <c r="QWG54" s="766"/>
      <c r="QWH54" s="766"/>
      <c r="QWI54" s="766"/>
      <c r="QWJ54" s="766"/>
      <c r="QWK54" s="766" t="s">
        <v>939</v>
      </c>
      <c r="QWL54" s="766"/>
      <c r="QWM54" s="766"/>
      <c r="QWN54" s="766"/>
      <c r="QWO54" s="766"/>
      <c r="QWP54" s="766"/>
      <c r="QWQ54" s="766"/>
      <c r="QWR54" s="766"/>
      <c r="QWS54" s="766" t="s">
        <v>939</v>
      </c>
      <c r="QWT54" s="766"/>
      <c r="QWU54" s="766"/>
      <c r="QWV54" s="766"/>
      <c r="QWW54" s="766"/>
      <c r="QWX54" s="766"/>
      <c r="QWY54" s="766"/>
      <c r="QWZ54" s="766"/>
      <c r="QXA54" s="766" t="s">
        <v>939</v>
      </c>
      <c r="QXB54" s="766"/>
      <c r="QXC54" s="766"/>
      <c r="QXD54" s="766"/>
      <c r="QXE54" s="766"/>
      <c r="QXF54" s="766"/>
      <c r="QXG54" s="766"/>
      <c r="QXH54" s="766"/>
      <c r="QXI54" s="766" t="s">
        <v>939</v>
      </c>
      <c r="QXJ54" s="766"/>
      <c r="QXK54" s="766"/>
      <c r="QXL54" s="766"/>
      <c r="QXM54" s="766"/>
      <c r="QXN54" s="766"/>
      <c r="QXO54" s="766"/>
      <c r="QXP54" s="766"/>
      <c r="QXQ54" s="766" t="s">
        <v>939</v>
      </c>
      <c r="QXR54" s="766"/>
      <c r="QXS54" s="766"/>
      <c r="QXT54" s="766"/>
      <c r="QXU54" s="766"/>
      <c r="QXV54" s="766"/>
      <c r="QXW54" s="766"/>
      <c r="QXX54" s="766"/>
      <c r="QXY54" s="766" t="s">
        <v>939</v>
      </c>
      <c r="QXZ54" s="766"/>
      <c r="QYA54" s="766"/>
      <c r="QYB54" s="766"/>
      <c r="QYC54" s="766"/>
      <c r="QYD54" s="766"/>
      <c r="QYE54" s="766"/>
      <c r="QYF54" s="766"/>
      <c r="QYG54" s="766" t="s">
        <v>939</v>
      </c>
      <c r="QYH54" s="766"/>
      <c r="QYI54" s="766"/>
      <c r="QYJ54" s="766"/>
      <c r="QYK54" s="766"/>
      <c r="QYL54" s="766"/>
      <c r="QYM54" s="766"/>
      <c r="QYN54" s="766"/>
      <c r="QYO54" s="766" t="s">
        <v>939</v>
      </c>
      <c r="QYP54" s="766"/>
      <c r="QYQ54" s="766"/>
      <c r="QYR54" s="766"/>
      <c r="QYS54" s="766"/>
      <c r="QYT54" s="766"/>
      <c r="QYU54" s="766"/>
      <c r="QYV54" s="766"/>
      <c r="QYW54" s="766" t="s">
        <v>939</v>
      </c>
      <c r="QYX54" s="766"/>
      <c r="QYY54" s="766"/>
      <c r="QYZ54" s="766"/>
      <c r="QZA54" s="766"/>
      <c r="QZB54" s="766"/>
      <c r="QZC54" s="766"/>
      <c r="QZD54" s="766"/>
      <c r="QZE54" s="766" t="s">
        <v>939</v>
      </c>
      <c r="QZF54" s="766"/>
      <c r="QZG54" s="766"/>
      <c r="QZH54" s="766"/>
      <c r="QZI54" s="766"/>
      <c r="QZJ54" s="766"/>
      <c r="QZK54" s="766"/>
      <c r="QZL54" s="766"/>
      <c r="QZM54" s="766" t="s">
        <v>939</v>
      </c>
      <c r="QZN54" s="766"/>
      <c r="QZO54" s="766"/>
      <c r="QZP54" s="766"/>
      <c r="QZQ54" s="766"/>
      <c r="QZR54" s="766"/>
      <c r="QZS54" s="766"/>
      <c r="QZT54" s="766"/>
      <c r="QZU54" s="766" t="s">
        <v>939</v>
      </c>
      <c r="QZV54" s="766"/>
      <c r="QZW54" s="766"/>
      <c r="QZX54" s="766"/>
      <c r="QZY54" s="766"/>
      <c r="QZZ54" s="766"/>
      <c r="RAA54" s="766"/>
      <c r="RAB54" s="766"/>
      <c r="RAC54" s="766" t="s">
        <v>939</v>
      </c>
      <c r="RAD54" s="766"/>
      <c r="RAE54" s="766"/>
      <c r="RAF54" s="766"/>
      <c r="RAG54" s="766"/>
      <c r="RAH54" s="766"/>
      <c r="RAI54" s="766"/>
      <c r="RAJ54" s="766"/>
      <c r="RAK54" s="766" t="s">
        <v>939</v>
      </c>
      <c r="RAL54" s="766"/>
      <c r="RAM54" s="766"/>
      <c r="RAN54" s="766"/>
      <c r="RAO54" s="766"/>
      <c r="RAP54" s="766"/>
      <c r="RAQ54" s="766"/>
      <c r="RAR54" s="766"/>
      <c r="RAS54" s="766" t="s">
        <v>939</v>
      </c>
      <c r="RAT54" s="766"/>
      <c r="RAU54" s="766"/>
      <c r="RAV54" s="766"/>
      <c r="RAW54" s="766"/>
      <c r="RAX54" s="766"/>
      <c r="RAY54" s="766"/>
      <c r="RAZ54" s="766"/>
      <c r="RBA54" s="766" t="s">
        <v>939</v>
      </c>
      <c r="RBB54" s="766"/>
      <c r="RBC54" s="766"/>
      <c r="RBD54" s="766"/>
      <c r="RBE54" s="766"/>
      <c r="RBF54" s="766"/>
      <c r="RBG54" s="766"/>
      <c r="RBH54" s="766"/>
      <c r="RBI54" s="766" t="s">
        <v>939</v>
      </c>
      <c r="RBJ54" s="766"/>
      <c r="RBK54" s="766"/>
      <c r="RBL54" s="766"/>
      <c r="RBM54" s="766"/>
      <c r="RBN54" s="766"/>
      <c r="RBO54" s="766"/>
      <c r="RBP54" s="766"/>
      <c r="RBQ54" s="766" t="s">
        <v>939</v>
      </c>
      <c r="RBR54" s="766"/>
      <c r="RBS54" s="766"/>
      <c r="RBT54" s="766"/>
      <c r="RBU54" s="766"/>
      <c r="RBV54" s="766"/>
      <c r="RBW54" s="766"/>
      <c r="RBX54" s="766"/>
      <c r="RBY54" s="766" t="s">
        <v>939</v>
      </c>
      <c r="RBZ54" s="766"/>
      <c r="RCA54" s="766"/>
      <c r="RCB54" s="766"/>
      <c r="RCC54" s="766"/>
      <c r="RCD54" s="766"/>
      <c r="RCE54" s="766"/>
      <c r="RCF54" s="766"/>
      <c r="RCG54" s="766" t="s">
        <v>939</v>
      </c>
      <c r="RCH54" s="766"/>
      <c r="RCI54" s="766"/>
      <c r="RCJ54" s="766"/>
      <c r="RCK54" s="766"/>
      <c r="RCL54" s="766"/>
      <c r="RCM54" s="766"/>
      <c r="RCN54" s="766"/>
      <c r="RCO54" s="766" t="s">
        <v>939</v>
      </c>
      <c r="RCP54" s="766"/>
      <c r="RCQ54" s="766"/>
      <c r="RCR54" s="766"/>
      <c r="RCS54" s="766"/>
      <c r="RCT54" s="766"/>
      <c r="RCU54" s="766"/>
      <c r="RCV54" s="766"/>
      <c r="RCW54" s="766" t="s">
        <v>939</v>
      </c>
      <c r="RCX54" s="766"/>
      <c r="RCY54" s="766"/>
      <c r="RCZ54" s="766"/>
      <c r="RDA54" s="766"/>
      <c r="RDB54" s="766"/>
      <c r="RDC54" s="766"/>
      <c r="RDD54" s="766"/>
      <c r="RDE54" s="766" t="s">
        <v>939</v>
      </c>
      <c r="RDF54" s="766"/>
      <c r="RDG54" s="766"/>
      <c r="RDH54" s="766"/>
      <c r="RDI54" s="766"/>
      <c r="RDJ54" s="766"/>
      <c r="RDK54" s="766"/>
      <c r="RDL54" s="766"/>
      <c r="RDM54" s="766" t="s">
        <v>939</v>
      </c>
      <c r="RDN54" s="766"/>
      <c r="RDO54" s="766"/>
      <c r="RDP54" s="766"/>
      <c r="RDQ54" s="766"/>
      <c r="RDR54" s="766"/>
      <c r="RDS54" s="766"/>
      <c r="RDT54" s="766"/>
      <c r="RDU54" s="766" t="s">
        <v>939</v>
      </c>
      <c r="RDV54" s="766"/>
      <c r="RDW54" s="766"/>
      <c r="RDX54" s="766"/>
      <c r="RDY54" s="766"/>
      <c r="RDZ54" s="766"/>
      <c r="REA54" s="766"/>
      <c r="REB54" s="766"/>
      <c r="REC54" s="766" t="s">
        <v>939</v>
      </c>
      <c r="RED54" s="766"/>
      <c r="REE54" s="766"/>
      <c r="REF54" s="766"/>
      <c r="REG54" s="766"/>
      <c r="REH54" s="766"/>
      <c r="REI54" s="766"/>
      <c r="REJ54" s="766"/>
      <c r="REK54" s="766" t="s">
        <v>939</v>
      </c>
      <c r="REL54" s="766"/>
      <c r="REM54" s="766"/>
      <c r="REN54" s="766"/>
      <c r="REO54" s="766"/>
      <c r="REP54" s="766"/>
      <c r="REQ54" s="766"/>
      <c r="RER54" s="766"/>
      <c r="RES54" s="766" t="s">
        <v>939</v>
      </c>
      <c r="RET54" s="766"/>
      <c r="REU54" s="766"/>
      <c r="REV54" s="766"/>
      <c r="REW54" s="766"/>
      <c r="REX54" s="766"/>
      <c r="REY54" s="766"/>
      <c r="REZ54" s="766"/>
      <c r="RFA54" s="766" t="s">
        <v>939</v>
      </c>
      <c r="RFB54" s="766"/>
      <c r="RFC54" s="766"/>
      <c r="RFD54" s="766"/>
      <c r="RFE54" s="766"/>
      <c r="RFF54" s="766"/>
      <c r="RFG54" s="766"/>
      <c r="RFH54" s="766"/>
      <c r="RFI54" s="766" t="s">
        <v>939</v>
      </c>
      <c r="RFJ54" s="766"/>
      <c r="RFK54" s="766"/>
      <c r="RFL54" s="766"/>
      <c r="RFM54" s="766"/>
      <c r="RFN54" s="766"/>
      <c r="RFO54" s="766"/>
      <c r="RFP54" s="766"/>
      <c r="RFQ54" s="766" t="s">
        <v>939</v>
      </c>
      <c r="RFR54" s="766"/>
      <c r="RFS54" s="766"/>
      <c r="RFT54" s="766"/>
      <c r="RFU54" s="766"/>
      <c r="RFV54" s="766"/>
      <c r="RFW54" s="766"/>
      <c r="RFX54" s="766"/>
      <c r="RFY54" s="766" t="s">
        <v>939</v>
      </c>
      <c r="RFZ54" s="766"/>
      <c r="RGA54" s="766"/>
      <c r="RGB54" s="766"/>
      <c r="RGC54" s="766"/>
      <c r="RGD54" s="766"/>
      <c r="RGE54" s="766"/>
      <c r="RGF54" s="766"/>
      <c r="RGG54" s="766" t="s">
        <v>939</v>
      </c>
      <c r="RGH54" s="766"/>
      <c r="RGI54" s="766"/>
      <c r="RGJ54" s="766"/>
      <c r="RGK54" s="766"/>
      <c r="RGL54" s="766"/>
      <c r="RGM54" s="766"/>
      <c r="RGN54" s="766"/>
      <c r="RGO54" s="766" t="s">
        <v>939</v>
      </c>
      <c r="RGP54" s="766"/>
      <c r="RGQ54" s="766"/>
      <c r="RGR54" s="766"/>
      <c r="RGS54" s="766"/>
      <c r="RGT54" s="766"/>
      <c r="RGU54" s="766"/>
      <c r="RGV54" s="766"/>
      <c r="RGW54" s="766" t="s">
        <v>939</v>
      </c>
      <c r="RGX54" s="766"/>
      <c r="RGY54" s="766"/>
      <c r="RGZ54" s="766"/>
      <c r="RHA54" s="766"/>
      <c r="RHB54" s="766"/>
      <c r="RHC54" s="766"/>
      <c r="RHD54" s="766"/>
      <c r="RHE54" s="766" t="s">
        <v>939</v>
      </c>
      <c r="RHF54" s="766"/>
      <c r="RHG54" s="766"/>
      <c r="RHH54" s="766"/>
      <c r="RHI54" s="766"/>
      <c r="RHJ54" s="766"/>
      <c r="RHK54" s="766"/>
      <c r="RHL54" s="766"/>
      <c r="RHM54" s="766" t="s">
        <v>939</v>
      </c>
      <c r="RHN54" s="766"/>
      <c r="RHO54" s="766"/>
      <c r="RHP54" s="766"/>
      <c r="RHQ54" s="766"/>
      <c r="RHR54" s="766"/>
      <c r="RHS54" s="766"/>
      <c r="RHT54" s="766"/>
      <c r="RHU54" s="766" t="s">
        <v>939</v>
      </c>
      <c r="RHV54" s="766"/>
      <c r="RHW54" s="766"/>
      <c r="RHX54" s="766"/>
      <c r="RHY54" s="766"/>
      <c r="RHZ54" s="766"/>
      <c r="RIA54" s="766"/>
      <c r="RIB54" s="766"/>
      <c r="RIC54" s="766" t="s">
        <v>939</v>
      </c>
      <c r="RID54" s="766"/>
      <c r="RIE54" s="766"/>
      <c r="RIF54" s="766"/>
      <c r="RIG54" s="766"/>
      <c r="RIH54" s="766"/>
      <c r="RII54" s="766"/>
      <c r="RIJ54" s="766"/>
      <c r="RIK54" s="766" t="s">
        <v>939</v>
      </c>
      <c r="RIL54" s="766"/>
      <c r="RIM54" s="766"/>
      <c r="RIN54" s="766"/>
      <c r="RIO54" s="766"/>
      <c r="RIP54" s="766"/>
      <c r="RIQ54" s="766"/>
      <c r="RIR54" s="766"/>
      <c r="RIS54" s="766" t="s">
        <v>939</v>
      </c>
      <c r="RIT54" s="766"/>
      <c r="RIU54" s="766"/>
      <c r="RIV54" s="766"/>
      <c r="RIW54" s="766"/>
      <c r="RIX54" s="766"/>
      <c r="RIY54" s="766"/>
      <c r="RIZ54" s="766"/>
      <c r="RJA54" s="766" t="s">
        <v>939</v>
      </c>
      <c r="RJB54" s="766"/>
      <c r="RJC54" s="766"/>
      <c r="RJD54" s="766"/>
      <c r="RJE54" s="766"/>
      <c r="RJF54" s="766"/>
      <c r="RJG54" s="766"/>
      <c r="RJH54" s="766"/>
      <c r="RJI54" s="766" t="s">
        <v>939</v>
      </c>
      <c r="RJJ54" s="766"/>
      <c r="RJK54" s="766"/>
      <c r="RJL54" s="766"/>
      <c r="RJM54" s="766"/>
      <c r="RJN54" s="766"/>
      <c r="RJO54" s="766"/>
      <c r="RJP54" s="766"/>
      <c r="RJQ54" s="766" t="s">
        <v>939</v>
      </c>
      <c r="RJR54" s="766"/>
      <c r="RJS54" s="766"/>
      <c r="RJT54" s="766"/>
      <c r="RJU54" s="766"/>
      <c r="RJV54" s="766"/>
      <c r="RJW54" s="766"/>
      <c r="RJX54" s="766"/>
      <c r="RJY54" s="766" t="s">
        <v>939</v>
      </c>
      <c r="RJZ54" s="766"/>
      <c r="RKA54" s="766"/>
      <c r="RKB54" s="766"/>
      <c r="RKC54" s="766"/>
      <c r="RKD54" s="766"/>
      <c r="RKE54" s="766"/>
      <c r="RKF54" s="766"/>
      <c r="RKG54" s="766" t="s">
        <v>939</v>
      </c>
      <c r="RKH54" s="766"/>
      <c r="RKI54" s="766"/>
      <c r="RKJ54" s="766"/>
      <c r="RKK54" s="766"/>
      <c r="RKL54" s="766"/>
      <c r="RKM54" s="766"/>
      <c r="RKN54" s="766"/>
      <c r="RKO54" s="766" t="s">
        <v>939</v>
      </c>
      <c r="RKP54" s="766"/>
      <c r="RKQ54" s="766"/>
      <c r="RKR54" s="766"/>
      <c r="RKS54" s="766"/>
      <c r="RKT54" s="766"/>
      <c r="RKU54" s="766"/>
      <c r="RKV54" s="766"/>
      <c r="RKW54" s="766" t="s">
        <v>939</v>
      </c>
      <c r="RKX54" s="766"/>
      <c r="RKY54" s="766"/>
      <c r="RKZ54" s="766"/>
      <c r="RLA54" s="766"/>
      <c r="RLB54" s="766"/>
      <c r="RLC54" s="766"/>
      <c r="RLD54" s="766"/>
      <c r="RLE54" s="766" t="s">
        <v>939</v>
      </c>
      <c r="RLF54" s="766"/>
      <c r="RLG54" s="766"/>
      <c r="RLH54" s="766"/>
      <c r="RLI54" s="766"/>
      <c r="RLJ54" s="766"/>
      <c r="RLK54" s="766"/>
      <c r="RLL54" s="766"/>
      <c r="RLM54" s="766" t="s">
        <v>939</v>
      </c>
      <c r="RLN54" s="766"/>
      <c r="RLO54" s="766"/>
      <c r="RLP54" s="766"/>
      <c r="RLQ54" s="766"/>
      <c r="RLR54" s="766"/>
      <c r="RLS54" s="766"/>
      <c r="RLT54" s="766"/>
      <c r="RLU54" s="766" t="s">
        <v>939</v>
      </c>
      <c r="RLV54" s="766"/>
      <c r="RLW54" s="766"/>
      <c r="RLX54" s="766"/>
      <c r="RLY54" s="766"/>
      <c r="RLZ54" s="766"/>
      <c r="RMA54" s="766"/>
      <c r="RMB54" s="766"/>
      <c r="RMC54" s="766" t="s">
        <v>939</v>
      </c>
      <c r="RMD54" s="766"/>
      <c r="RME54" s="766"/>
      <c r="RMF54" s="766"/>
      <c r="RMG54" s="766"/>
      <c r="RMH54" s="766"/>
      <c r="RMI54" s="766"/>
      <c r="RMJ54" s="766"/>
      <c r="RMK54" s="766" t="s">
        <v>939</v>
      </c>
      <c r="RML54" s="766"/>
      <c r="RMM54" s="766"/>
      <c r="RMN54" s="766"/>
      <c r="RMO54" s="766"/>
      <c r="RMP54" s="766"/>
      <c r="RMQ54" s="766"/>
      <c r="RMR54" s="766"/>
      <c r="RMS54" s="766" t="s">
        <v>939</v>
      </c>
      <c r="RMT54" s="766"/>
      <c r="RMU54" s="766"/>
      <c r="RMV54" s="766"/>
      <c r="RMW54" s="766"/>
      <c r="RMX54" s="766"/>
      <c r="RMY54" s="766"/>
      <c r="RMZ54" s="766"/>
      <c r="RNA54" s="766" t="s">
        <v>939</v>
      </c>
      <c r="RNB54" s="766"/>
      <c r="RNC54" s="766"/>
      <c r="RND54" s="766"/>
      <c r="RNE54" s="766"/>
      <c r="RNF54" s="766"/>
      <c r="RNG54" s="766"/>
      <c r="RNH54" s="766"/>
      <c r="RNI54" s="766" t="s">
        <v>939</v>
      </c>
      <c r="RNJ54" s="766"/>
      <c r="RNK54" s="766"/>
      <c r="RNL54" s="766"/>
      <c r="RNM54" s="766"/>
      <c r="RNN54" s="766"/>
      <c r="RNO54" s="766"/>
      <c r="RNP54" s="766"/>
      <c r="RNQ54" s="766" t="s">
        <v>939</v>
      </c>
      <c r="RNR54" s="766"/>
      <c r="RNS54" s="766"/>
      <c r="RNT54" s="766"/>
      <c r="RNU54" s="766"/>
      <c r="RNV54" s="766"/>
      <c r="RNW54" s="766"/>
      <c r="RNX54" s="766"/>
      <c r="RNY54" s="766" t="s">
        <v>939</v>
      </c>
      <c r="RNZ54" s="766"/>
      <c r="ROA54" s="766"/>
      <c r="ROB54" s="766"/>
      <c r="ROC54" s="766"/>
      <c r="ROD54" s="766"/>
      <c r="ROE54" s="766"/>
      <c r="ROF54" s="766"/>
      <c r="ROG54" s="766" t="s">
        <v>939</v>
      </c>
      <c r="ROH54" s="766"/>
      <c r="ROI54" s="766"/>
      <c r="ROJ54" s="766"/>
      <c r="ROK54" s="766"/>
      <c r="ROL54" s="766"/>
      <c r="ROM54" s="766"/>
      <c r="RON54" s="766"/>
      <c r="ROO54" s="766" t="s">
        <v>939</v>
      </c>
      <c r="ROP54" s="766"/>
      <c r="ROQ54" s="766"/>
      <c r="ROR54" s="766"/>
      <c r="ROS54" s="766"/>
      <c r="ROT54" s="766"/>
      <c r="ROU54" s="766"/>
      <c r="ROV54" s="766"/>
      <c r="ROW54" s="766" t="s">
        <v>939</v>
      </c>
      <c r="ROX54" s="766"/>
      <c r="ROY54" s="766"/>
      <c r="ROZ54" s="766"/>
      <c r="RPA54" s="766"/>
      <c r="RPB54" s="766"/>
      <c r="RPC54" s="766"/>
      <c r="RPD54" s="766"/>
      <c r="RPE54" s="766" t="s">
        <v>939</v>
      </c>
      <c r="RPF54" s="766"/>
      <c r="RPG54" s="766"/>
      <c r="RPH54" s="766"/>
      <c r="RPI54" s="766"/>
      <c r="RPJ54" s="766"/>
      <c r="RPK54" s="766"/>
      <c r="RPL54" s="766"/>
      <c r="RPM54" s="766" t="s">
        <v>939</v>
      </c>
      <c r="RPN54" s="766"/>
      <c r="RPO54" s="766"/>
      <c r="RPP54" s="766"/>
      <c r="RPQ54" s="766"/>
      <c r="RPR54" s="766"/>
      <c r="RPS54" s="766"/>
      <c r="RPT54" s="766"/>
      <c r="RPU54" s="766" t="s">
        <v>939</v>
      </c>
      <c r="RPV54" s="766"/>
      <c r="RPW54" s="766"/>
      <c r="RPX54" s="766"/>
      <c r="RPY54" s="766"/>
      <c r="RPZ54" s="766"/>
      <c r="RQA54" s="766"/>
      <c r="RQB54" s="766"/>
      <c r="RQC54" s="766" t="s">
        <v>939</v>
      </c>
      <c r="RQD54" s="766"/>
      <c r="RQE54" s="766"/>
      <c r="RQF54" s="766"/>
      <c r="RQG54" s="766"/>
      <c r="RQH54" s="766"/>
      <c r="RQI54" s="766"/>
      <c r="RQJ54" s="766"/>
      <c r="RQK54" s="766" t="s">
        <v>939</v>
      </c>
      <c r="RQL54" s="766"/>
      <c r="RQM54" s="766"/>
      <c r="RQN54" s="766"/>
      <c r="RQO54" s="766"/>
      <c r="RQP54" s="766"/>
      <c r="RQQ54" s="766"/>
      <c r="RQR54" s="766"/>
      <c r="RQS54" s="766" t="s">
        <v>939</v>
      </c>
      <c r="RQT54" s="766"/>
      <c r="RQU54" s="766"/>
      <c r="RQV54" s="766"/>
      <c r="RQW54" s="766"/>
      <c r="RQX54" s="766"/>
      <c r="RQY54" s="766"/>
      <c r="RQZ54" s="766"/>
      <c r="RRA54" s="766" t="s">
        <v>939</v>
      </c>
      <c r="RRB54" s="766"/>
      <c r="RRC54" s="766"/>
      <c r="RRD54" s="766"/>
      <c r="RRE54" s="766"/>
      <c r="RRF54" s="766"/>
      <c r="RRG54" s="766"/>
      <c r="RRH54" s="766"/>
      <c r="RRI54" s="766" t="s">
        <v>939</v>
      </c>
      <c r="RRJ54" s="766"/>
      <c r="RRK54" s="766"/>
      <c r="RRL54" s="766"/>
      <c r="RRM54" s="766"/>
      <c r="RRN54" s="766"/>
      <c r="RRO54" s="766"/>
      <c r="RRP54" s="766"/>
      <c r="RRQ54" s="766" t="s">
        <v>939</v>
      </c>
      <c r="RRR54" s="766"/>
      <c r="RRS54" s="766"/>
      <c r="RRT54" s="766"/>
      <c r="RRU54" s="766"/>
      <c r="RRV54" s="766"/>
      <c r="RRW54" s="766"/>
      <c r="RRX54" s="766"/>
      <c r="RRY54" s="766" t="s">
        <v>939</v>
      </c>
      <c r="RRZ54" s="766"/>
      <c r="RSA54" s="766"/>
      <c r="RSB54" s="766"/>
      <c r="RSC54" s="766"/>
      <c r="RSD54" s="766"/>
      <c r="RSE54" s="766"/>
      <c r="RSF54" s="766"/>
      <c r="RSG54" s="766" t="s">
        <v>939</v>
      </c>
      <c r="RSH54" s="766"/>
      <c r="RSI54" s="766"/>
      <c r="RSJ54" s="766"/>
      <c r="RSK54" s="766"/>
      <c r="RSL54" s="766"/>
      <c r="RSM54" s="766"/>
      <c r="RSN54" s="766"/>
      <c r="RSO54" s="766" t="s">
        <v>939</v>
      </c>
      <c r="RSP54" s="766"/>
      <c r="RSQ54" s="766"/>
      <c r="RSR54" s="766"/>
      <c r="RSS54" s="766"/>
      <c r="RST54" s="766"/>
      <c r="RSU54" s="766"/>
      <c r="RSV54" s="766"/>
      <c r="RSW54" s="766" t="s">
        <v>939</v>
      </c>
      <c r="RSX54" s="766"/>
      <c r="RSY54" s="766"/>
      <c r="RSZ54" s="766"/>
      <c r="RTA54" s="766"/>
      <c r="RTB54" s="766"/>
      <c r="RTC54" s="766"/>
      <c r="RTD54" s="766"/>
      <c r="RTE54" s="766" t="s">
        <v>939</v>
      </c>
      <c r="RTF54" s="766"/>
      <c r="RTG54" s="766"/>
      <c r="RTH54" s="766"/>
      <c r="RTI54" s="766"/>
      <c r="RTJ54" s="766"/>
      <c r="RTK54" s="766"/>
      <c r="RTL54" s="766"/>
      <c r="RTM54" s="766" t="s">
        <v>939</v>
      </c>
      <c r="RTN54" s="766"/>
      <c r="RTO54" s="766"/>
      <c r="RTP54" s="766"/>
      <c r="RTQ54" s="766"/>
      <c r="RTR54" s="766"/>
      <c r="RTS54" s="766"/>
      <c r="RTT54" s="766"/>
      <c r="RTU54" s="766" t="s">
        <v>939</v>
      </c>
      <c r="RTV54" s="766"/>
      <c r="RTW54" s="766"/>
      <c r="RTX54" s="766"/>
      <c r="RTY54" s="766"/>
      <c r="RTZ54" s="766"/>
      <c r="RUA54" s="766"/>
      <c r="RUB54" s="766"/>
      <c r="RUC54" s="766" t="s">
        <v>939</v>
      </c>
      <c r="RUD54" s="766"/>
      <c r="RUE54" s="766"/>
      <c r="RUF54" s="766"/>
      <c r="RUG54" s="766"/>
      <c r="RUH54" s="766"/>
      <c r="RUI54" s="766"/>
      <c r="RUJ54" s="766"/>
      <c r="RUK54" s="766" t="s">
        <v>939</v>
      </c>
      <c r="RUL54" s="766"/>
      <c r="RUM54" s="766"/>
      <c r="RUN54" s="766"/>
      <c r="RUO54" s="766"/>
      <c r="RUP54" s="766"/>
      <c r="RUQ54" s="766"/>
      <c r="RUR54" s="766"/>
      <c r="RUS54" s="766" t="s">
        <v>939</v>
      </c>
      <c r="RUT54" s="766"/>
      <c r="RUU54" s="766"/>
      <c r="RUV54" s="766"/>
      <c r="RUW54" s="766"/>
      <c r="RUX54" s="766"/>
      <c r="RUY54" s="766"/>
      <c r="RUZ54" s="766"/>
      <c r="RVA54" s="766" t="s">
        <v>939</v>
      </c>
      <c r="RVB54" s="766"/>
      <c r="RVC54" s="766"/>
      <c r="RVD54" s="766"/>
      <c r="RVE54" s="766"/>
      <c r="RVF54" s="766"/>
      <c r="RVG54" s="766"/>
      <c r="RVH54" s="766"/>
      <c r="RVI54" s="766" t="s">
        <v>939</v>
      </c>
      <c r="RVJ54" s="766"/>
      <c r="RVK54" s="766"/>
      <c r="RVL54" s="766"/>
      <c r="RVM54" s="766"/>
      <c r="RVN54" s="766"/>
      <c r="RVO54" s="766"/>
      <c r="RVP54" s="766"/>
      <c r="RVQ54" s="766" t="s">
        <v>939</v>
      </c>
      <c r="RVR54" s="766"/>
      <c r="RVS54" s="766"/>
      <c r="RVT54" s="766"/>
      <c r="RVU54" s="766"/>
      <c r="RVV54" s="766"/>
      <c r="RVW54" s="766"/>
      <c r="RVX54" s="766"/>
      <c r="RVY54" s="766" t="s">
        <v>939</v>
      </c>
      <c r="RVZ54" s="766"/>
      <c r="RWA54" s="766"/>
      <c r="RWB54" s="766"/>
      <c r="RWC54" s="766"/>
      <c r="RWD54" s="766"/>
      <c r="RWE54" s="766"/>
      <c r="RWF54" s="766"/>
      <c r="RWG54" s="766" t="s">
        <v>939</v>
      </c>
      <c r="RWH54" s="766"/>
      <c r="RWI54" s="766"/>
      <c r="RWJ54" s="766"/>
      <c r="RWK54" s="766"/>
      <c r="RWL54" s="766"/>
      <c r="RWM54" s="766"/>
      <c r="RWN54" s="766"/>
      <c r="RWO54" s="766" t="s">
        <v>939</v>
      </c>
      <c r="RWP54" s="766"/>
      <c r="RWQ54" s="766"/>
      <c r="RWR54" s="766"/>
      <c r="RWS54" s="766"/>
      <c r="RWT54" s="766"/>
      <c r="RWU54" s="766"/>
      <c r="RWV54" s="766"/>
      <c r="RWW54" s="766" t="s">
        <v>939</v>
      </c>
      <c r="RWX54" s="766"/>
      <c r="RWY54" s="766"/>
      <c r="RWZ54" s="766"/>
      <c r="RXA54" s="766"/>
      <c r="RXB54" s="766"/>
      <c r="RXC54" s="766"/>
      <c r="RXD54" s="766"/>
      <c r="RXE54" s="766" t="s">
        <v>939</v>
      </c>
      <c r="RXF54" s="766"/>
      <c r="RXG54" s="766"/>
      <c r="RXH54" s="766"/>
      <c r="RXI54" s="766"/>
      <c r="RXJ54" s="766"/>
      <c r="RXK54" s="766"/>
      <c r="RXL54" s="766"/>
      <c r="RXM54" s="766" t="s">
        <v>939</v>
      </c>
      <c r="RXN54" s="766"/>
      <c r="RXO54" s="766"/>
      <c r="RXP54" s="766"/>
      <c r="RXQ54" s="766"/>
      <c r="RXR54" s="766"/>
      <c r="RXS54" s="766"/>
      <c r="RXT54" s="766"/>
      <c r="RXU54" s="766" t="s">
        <v>939</v>
      </c>
      <c r="RXV54" s="766"/>
      <c r="RXW54" s="766"/>
      <c r="RXX54" s="766"/>
      <c r="RXY54" s="766"/>
      <c r="RXZ54" s="766"/>
      <c r="RYA54" s="766"/>
      <c r="RYB54" s="766"/>
      <c r="RYC54" s="766" t="s">
        <v>939</v>
      </c>
      <c r="RYD54" s="766"/>
      <c r="RYE54" s="766"/>
      <c r="RYF54" s="766"/>
      <c r="RYG54" s="766"/>
      <c r="RYH54" s="766"/>
      <c r="RYI54" s="766"/>
      <c r="RYJ54" s="766"/>
      <c r="RYK54" s="766" t="s">
        <v>939</v>
      </c>
      <c r="RYL54" s="766"/>
      <c r="RYM54" s="766"/>
      <c r="RYN54" s="766"/>
      <c r="RYO54" s="766"/>
      <c r="RYP54" s="766"/>
      <c r="RYQ54" s="766"/>
      <c r="RYR54" s="766"/>
      <c r="RYS54" s="766" t="s">
        <v>939</v>
      </c>
      <c r="RYT54" s="766"/>
      <c r="RYU54" s="766"/>
      <c r="RYV54" s="766"/>
      <c r="RYW54" s="766"/>
      <c r="RYX54" s="766"/>
      <c r="RYY54" s="766"/>
      <c r="RYZ54" s="766"/>
      <c r="RZA54" s="766" t="s">
        <v>939</v>
      </c>
      <c r="RZB54" s="766"/>
      <c r="RZC54" s="766"/>
      <c r="RZD54" s="766"/>
      <c r="RZE54" s="766"/>
      <c r="RZF54" s="766"/>
      <c r="RZG54" s="766"/>
      <c r="RZH54" s="766"/>
      <c r="RZI54" s="766" t="s">
        <v>939</v>
      </c>
      <c r="RZJ54" s="766"/>
      <c r="RZK54" s="766"/>
      <c r="RZL54" s="766"/>
      <c r="RZM54" s="766"/>
      <c r="RZN54" s="766"/>
      <c r="RZO54" s="766"/>
      <c r="RZP54" s="766"/>
      <c r="RZQ54" s="766" t="s">
        <v>939</v>
      </c>
      <c r="RZR54" s="766"/>
      <c r="RZS54" s="766"/>
      <c r="RZT54" s="766"/>
      <c r="RZU54" s="766"/>
      <c r="RZV54" s="766"/>
      <c r="RZW54" s="766"/>
      <c r="RZX54" s="766"/>
      <c r="RZY54" s="766" t="s">
        <v>939</v>
      </c>
      <c r="RZZ54" s="766"/>
      <c r="SAA54" s="766"/>
      <c r="SAB54" s="766"/>
      <c r="SAC54" s="766"/>
      <c r="SAD54" s="766"/>
      <c r="SAE54" s="766"/>
      <c r="SAF54" s="766"/>
      <c r="SAG54" s="766" t="s">
        <v>939</v>
      </c>
      <c r="SAH54" s="766"/>
      <c r="SAI54" s="766"/>
      <c r="SAJ54" s="766"/>
      <c r="SAK54" s="766"/>
      <c r="SAL54" s="766"/>
      <c r="SAM54" s="766"/>
      <c r="SAN54" s="766"/>
      <c r="SAO54" s="766" t="s">
        <v>939</v>
      </c>
      <c r="SAP54" s="766"/>
      <c r="SAQ54" s="766"/>
      <c r="SAR54" s="766"/>
      <c r="SAS54" s="766"/>
      <c r="SAT54" s="766"/>
      <c r="SAU54" s="766"/>
      <c r="SAV54" s="766"/>
      <c r="SAW54" s="766" t="s">
        <v>939</v>
      </c>
      <c r="SAX54" s="766"/>
      <c r="SAY54" s="766"/>
      <c r="SAZ54" s="766"/>
      <c r="SBA54" s="766"/>
      <c r="SBB54" s="766"/>
      <c r="SBC54" s="766"/>
      <c r="SBD54" s="766"/>
      <c r="SBE54" s="766" t="s">
        <v>939</v>
      </c>
      <c r="SBF54" s="766"/>
      <c r="SBG54" s="766"/>
      <c r="SBH54" s="766"/>
      <c r="SBI54" s="766"/>
      <c r="SBJ54" s="766"/>
      <c r="SBK54" s="766"/>
      <c r="SBL54" s="766"/>
      <c r="SBM54" s="766" t="s">
        <v>939</v>
      </c>
      <c r="SBN54" s="766"/>
      <c r="SBO54" s="766"/>
      <c r="SBP54" s="766"/>
      <c r="SBQ54" s="766"/>
      <c r="SBR54" s="766"/>
      <c r="SBS54" s="766"/>
      <c r="SBT54" s="766"/>
      <c r="SBU54" s="766" t="s">
        <v>939</v>
      </c>
      <c r="SBV54" s="766"/>
      <c r="SBW54" s="766"/>
      <c r="SBX54" s="766"/>
      <c r="SBY54" s="766"/>
      <c r="SBZ54" s="766"/>
      <c r="SCA54" s="766"/>
      <c r="SCB54" s="766"/>
      <c r="SCC54" s="766" t="s">
        <v>939</v>
      </c>
      <c r="SCD54" s="766"/>
      <c r="SCE54" s="766"/>
      <c r="SCF54" s="766"/>
      <c r="SCG54" s="766"/>
      <c r="SCH54" s="766"/>
      <c r="SCI54" s="766"/>
      <c r="SCJ54" s="766"/>
      <c r="SCK54" s="766" t="s">
        <v>939</v>
      </c>
      <c r="SCL54" s="766"/>
      <c r="SCM54" s="766"/>
      <c r="SCN54" s="766"/>
      <c r="SCO54" s="766"/>
      <c r="SCP54" s="766"/>
      <c r="SCQ54" s="766"/>
      <c r="SCR54" s="766"/>
      <c r="SCS54" s="766" t="s">
        <v>939</v>
      </c>
      <c r="SCT54" s="766"/>
      <c r="SCU54" s="766"/>
      <c r="SCV54" s="766"/>
      <c r="SCW54" s="766"/>
      <c r="SCX54" s="766"/>
      <c r="SCY54" s="766"/>
      <c r="SCZ54" s="766"/>
      <c r="SDA54" s="766" t="s">
        <v>939</v>
      </c>
      <c r="SDB54" s="766"/>
      <c r="SDC54" s="766"/>
      <c r="SDD54" s="766"/>
      <c r="SDE54" s="766"/>
      <c r="SDF54" s="766"/>
      <c r="SDG54" s="766"/>
      <c r="SDH54" s="766"/>
      <c r="SDI54" s="766" t="s">
        <v>939</v>
      </c>
      <c r="SDJ54" s="766"/>
      <c r="SDK54" s="766"/>
      <c r="SDL54" s="766"/>
      <c r="SDM54" s="766"/>
      <c r="SDN54" s="766"/>
      <c r="SDO54" s="766"/>
      <c r="SDP54" s="766"/>
      <c r="SDQ54" s="766" t="s">
        <v>939</v>
      </c>
      <c r="SDR54" s="766"/>
      <c r="SDS54" s="766"/>
      <c r="SDT54" s="766"/>
      <c r="SDU54" s="766"/>
      <c r="SDV54" s="766"/>
      <c r="SDW54" s="766"/>
      <c r="SDX54" s="766"/>
      <c r="SDY54" s="766" t="s">
        <v>939</v>
      </c>
      <c r="SDZ54" s="766"/>
      <c r="SEA54" s="766"/>
      <c r="SEB54" s="766"/>
      <c r="SEC54" s="766"/>
      <c r="SED54" s="766"/>
      <c r="SEE54" s="766"/>
      <c r="SEF54" s="766"/>
      <c r="SEG54" s="766" t="s">
        <v>939</v>
      </c>
      <c r="SEH54" s="766"/>
      <c r="SEI54" s="766"/>
      <c r="SEJ54" s="766"/>
      <c r="SEK54" s="766"/>
      <c r="SEL54" s="766"/>
      <c r="SEM54" s="766"/>
      <c r="SEN54" s="766"/>
      <c r="SEO54" s="766" t="s">
        <v>939</v>
      </c>
      <c r="SEP54" s="766"/>
      <c r="SEQ54" s="766"/>
      <c r="SER54" s="766"/>
      <c r="SES54" s="766"/>
      <c r="SET54" s="766"/>
      <c r="SEU54" s="766"/>
      <c r="SEV54" s="766"/>
      <c r="SEW54" s="766" t="s">
        <v>939</v>
      </c>
      <c r="SEX54" s="766"/>
      <c r="SEY54" s="766"/>
      <c r="SEZ54" s="766"/>
      <c r="SFA54" s="766"/>
      <c r="SFB54" s="766"/>
      <c r="SFC54" s="766"/>
      <c r="SFD54" s="766"/>
      <c r="SFE54" s="766" t="s">
        <v>939</v>
      </c>
      <c r="SFF54" s="766"/>
      <c r="SFG54" s="766"/>
      <c r="SFH54" s="766"/>
      <c r="SFI54" s="766"/>
      <c r="SFJ54" s="766"/>
      <c r="SFK54" s="766"/>
      <c r="SFL54" s="766"/>
      <c r="SFM54" s="766" t="s">
        <v>939</v>
      </c>
      <c r="SFN54" s="766"/>
      <c r="SFO54" s="766"/>
      <c r="SFP54" s="766"/>
      <c r="SFQ54" s="766"/>
      <c r="SFR54" s="766"/>
      <c r="SFS54" s="766"/>
      <c r="SFT54" s="766"/>
      <c r="SFU54" s="766" t="s">
        <v>939</v>
      </c>
      <c r="SFV54" s="766"/>
      <c r="SFW54" s="766"/>
      <c r="SFX54" s="766"/>
      <c r="SFY54" s="766"/>
      <c r="SFZ54" s="766"/>
      <c r="SGA54" s="766"/>
      <c r="SGB54" s="766"/>
      <c r="SGC54" s="766" t="s">
        <v>939</v>
      </c>
      <c r="SGD54" s="766"/>
      <c r="SGE54" s="766"/>
      <c r="SGF54" s="766"/>
      <c r="SGG54" s="766"/>
      <c r="SGH54" s="766"/>
      <c r="SGI54" s="766"/>
      <c r="SGJ54" s="766"/>
      <c r="SGK54" s="766" t="s">
        <v>939</v>
      </c>
      <c r="SGL54" s="766"/>
      <c r="SGM54" s="766"/>
      <c r="SGN54" s="766"/>
      <c r="SGO54" s="766"/>
      <c r="SGP54" s="766"/>
      <c r="SGQ54" s="766"/>
      <c r="SGR54" s="766"/>
      <c r="SGS54" s="766" t="s">
        <v>939</v>
      </c>
      <c r="SGT54" s="766"/>
      <c r="SGU54" s="766"/>
      <c r="SGV54" s="766"/>
      <c r="SGW54" s="766"/>
      <c r="SGX54" s="766"/>
      <c r="SGY54" s="766"/>
      <c r="SGZ54" s="766"/>
      <c r="SHA54" s="766" t="s">
        <v>939</v>
      </c>
      <c r="SHB54" s="766"/>
      <c r="SHC54" s="766"/>
      <c r="SHD54" s="766"/>
      <c r="SHE54" s="766"/>
      <c r="SHF54" s="766"/>
      <c r="SHG54" s="766"/>
      <c r="SHH54" s="766"/>
      <c r="SHI54" s="766" t="s">
        <v>939</v>
      </c>
      <c r="SHJ54" s="766"/>
      <c r="SHK54" s="766"/>
      <c r="SHL54" s="766"/>
      <c r="SHM54" s="766"/>
      <c r="SHN54" s="766"/>
      <c r="SHO54" s="766"/>
      <c r="SHP54" s="766"/>
      <c r="SHQ54" s="766" t="s">
        <v>939</v>
      </c>
      <c r="SHR54" s="766"/>
      <c r="SHS54" s="766"/>
      <c r="SHT54" s="766"/>
      <c r="SHU54" s="766"/>
      <c r="SHV54" s="766"/>
      <c r="SHW54" s="766"/>
      <c r="SHX54" s="766"/>
      <c r="SHY54" s="766" t="s">
        <v>939</v>
      </c>
      <c r="SHZ54" s="766"/>
      <c r="SIA54" s="766"/>
      <c r="SIB54" s="766"/>
      <c r="SIC54" s="766"/>
      <c r="SID54" s="766"/>
      <c r="SIE54" s="766"/>
      <c r="SIF54" s="766"/>
      <c r="SIG54" s="766" t="s">
        <v>939</v>
      </c>
      <c r="SIH54" s="766"/>
      <c r="SII54" s="766"/>
      <c r="SIJ54" s="766"/>
      <c r="SIK54" s="766"/>
      <c r="SIL54" s="766"/>
      <c r="SIM54" s="766"/>
      <c r="SIN54" s="766"/>
      <c r="SIO54" s="766" t="s">
        <v>939</v>
      </c>
      <c r="SIP54" s="766"/>
      <c r="SIQ54" s="766"/>
      <c r="SIR54" s="766"/>
      <c r="SIS54" s="766"/>
      <c r="SIT54" s="766"/>
      <c r="SIU54" s="766"/>
      <c r="SIV54" s="766"/>
      <c r="SIW54" s="766" t="s">
        <v>939</v>
      </c>
      <c r="SIX54" s="766"/>
      <c r="SIY54" s="766"/>
      <c r="SIZ54" s="766"/>
      <c r="SJA54" s="766"/>
      <c r="SJB54" s="766"/>
      <c r="SJC54" s="766"/>
      <c r="SJD54" s="766"/>
      <c r="SJE54" s="766" t="s">
        <v>939</v>
      </c>
      <c r="SJF54" s="766"/>
      <c r="SJG54" s="766"/>
      <c r="SJH54" s="766"/>
      <c r="SJI54" s="766"/>
      <c r="SJJ54" s="766"/>
      <c r="SJK54" s="766"/>
      <c r="SJL54" s="766"/>
      <c r="SJM54" s="766" t="s">
        <v>939</v>
      </c>
      <c r="SJN54" s="766"/>
      <c r="SJO54" s="766"/>
      <c r="SJP54" s="766"/>
      <c r="SJQ54" s="766"/>
      <c r="SJR54" s="766"/>
      <c r="SJS54" s="766"/>
      <c r="SJT54" s="766"/>
      <c r="SJU54" s="766" t="s">
        <v>939</v>
      </c>
      <c r="SJV54" s="766"/>
      <c r="SJW54" s="766"/>
      <c r="SJX54" s="766"/>
      <c r="SJY54" s="766"/>
      <c r="SJZ54" s="766"/>
      <c r="SKA54" s="766"/>
      <c r="SKB54" s="766"/>
      <c r="SKC54" s="766" t="s">
        <v>939</v>
      </c>
      <c r="SKD54" s="766"/>
      <c r="SKE54" s="766"/>
      <c r="SKF54" s="766"/>
      <c r="SKG54" s="766"/>
      <c r="SKH54" s="766"/>
      <c r="SKI54" s="766"/>
      <c r="SKJ54" s="766"/>
      <c r="SKK54" s="766" t="s">
        <v>939</v>
      </c>
      <c r="SKL54" s="766"/>
      <c r="SKM54" s="766"/>
      <c r="SKN54" s="766"/>
      <c r="SKO54" s="766"/>
      <c r="SKP54" s="766"/>
      <c r="SKQ54" s="766"/>
      <c r="SKR54" s="766"/>
      <c r="SKS54" s="766" t="s">
        <v>939</v>
      </c>
      <c r="SKT54" s="766"/>
      <c r="SKU54" s="766"/>
      <c r="SKV54" s="766"/>
      <c r="SKW54" s="766"/>
      <c r="SKX54" s="766"/>
      <c r="SKY54" s="766"/>
      <c r="SKZ54" s="766"/>
      <c r="SLA54" s="766" t="s">
        <v>939</v>
      </c>
      <c r="SLB54" s="766"/>
      <c r="SLC54" s="766"/>
      <c r="SLD54" s="766"/>
      <c r="SLE54" s="766"/>
      <c r="SLF54" s="766"/>
      <c r="SLG54" s="766"/>
      <c r="SLH54" s="766"/>
      <c r="SLI54" s="766" t="s">
        <v>939</v>
      </c>
      <c r="SLJ54" s="766"/>
      <c r="SLK54" s="766"/>
      <c r="SLL54" s="766"/>
      <c r="SLM54" s="766"/>
      <c r="SLN54" s="766"/>
      <c r="SLO54" s="766"/>
      <c r="SLP54" s="766"/>
      <c r="SLQ54" s="766" t="s">
        <v>939</v>
      </c>
      <c r="SLR54" s="766"/>
      <c r="SLS54" s="766"/>
      <c r="SLT54" s="766"/>
      <c r="SLU54" s="766"/>
      <c r="SLV54" s="766"/>
      <c r="SLW54" s="766"/>
      <c r="SLX54" s="766"/>
      <c r="SLY54" s="766" t="s">
        <v>939</v>
      </c>
      <c r="SLZ54" s="766"/>
      <c r="SMA54" s="766"/>
      <c r="SMB54" s="766"/>
      <c r="SMC54" s="766"/>
      <c r="SMD54" s="766"/>
      <c r="SME54" s="766"/>
      <c r="SMF54" s="766"/>
      <c r="SMG54" s="766" t="s">
        <v>939</v>
      </c>
      <c r="SMH54" s="766"/>
      <c r="SMI54" s="766"/>
      <c r="SMJ54" s="766"/>
      <c r="SMK54" s="766"/>
      <c r="SML54" s="766"/>
      <c r="SMM54" s="766"/>
      <c r="SMN54" s="766"/>
      <c r="SMO54" s="766" t="s">
        <v>939</v>
      </c>
      <c r="SMP54" s="766"/>
      <c r="SMQ54" s="766"/>
      <c r="SMR54" s="766"/>
      <c r="SMS54" s="766"/>
      <c r="SMT54" s="766"/>
      <c r="SMU54" s="766"/>
      <c r="SMV54" s="766"/>
      <c r="SMW54" s="766" t="s">
        <v>939</v>
      </c>
      <c r="SMX54" s="766"/>
      <c r="SMY54" s="766"/>
      <c r="SMZ54" s="766"/>
      <c r="SNA54" s="766"/>
      <c r="SNB54" s="766"/>
      <c r="SNC54" s="766"/>
      <c r="SND54" s="766"/>
      <c r="SNE54" s="766" t="s">
        <v>939</v>
      </c>
      <c r="SNF54" s="766"/>
      <c r="SNG54" s="766"/>
      <c r="SNH54" s="766"/>
      <c r="SNI54" s="766"/>
      <c r="SNJ54" s="766"/>
      <c r="SNK54" s="766"/>
      <c r="SNL54" s="766"/>
      <c r="SNM54" s="766" t="s">
        <v>939</v>
      </c>
      <c r="SNN54" s="766"/>
      <c r="SNO54" s="766"/>
      <c r="SNP54" s="766"/>
      <c r="SNQ54" s="766"/>
      <c r="SNR54" s="766"/>
      <c r="SNS54" s="766"/>
      <c r="SNT54" s="766"/>
      <c r="SNU54" s="766" t="s">
        <v>939</v>
      </c>
      <c r="SNV54" s="766"/>
      <c r="SNW54" s="766"/>
      <c r="SNX54" s="766"/>
      <c r="SNY54" s="766"/>
      <c r="SNZ54" s="766"/>
      <c r="SOA54" s="766"/>
      <c r="SOB54" s="766"/>
      <c r="SOC54" s="766" t="s">
        <v>939</v>
      </c>
      <c r="SOD54" s="766"/>
      <c r="SOE54" s="766"/>
      <c r="SOF54" s="766"/>
      <c r="SOG54" s="766"/>
      <c r="SOH54" s="766"/>
      <c r="SOI54" s="766"/>
      <c r="SOJ54" s="766"/>
      <c r="SOK54" s="766" t="s">
        <v>939</v>
      </c>
      <c r="SOL54" s="766"/>
      <c r="SOM54" s="766"/>
      <c r="SON54" s="766"/>
      <c r="SOO54" s="766"/>
      <c r="SOP54" s="766"/>
      <c r="SOQ54" s="766"/>
      <c r="SOR54" s="766"/>
      <c r="SOS54" s="766" t="s">
        <v>939</v>
      </c>
      <c r="SOT54" s="766"/>
      <c r="SOU54" s="766"/>
      <c r="SOV54" s="766"/>
      <c r="SOW54" s="766"/>
      <c r="SOX54" s="766"/>
      <c r="SOY54" s="766"/>
      <c r="SOZ54" s="766"/>
      <c r="SPA54" s="766" t="s">
        <v>939</v>
      </c>
      <c r="SPB54" s="766"/>
      <c r="SPC54" s="766"/>
      <c r="SPD54" s="766"/>
      <c r="SPE54" s="766"/>
      <c r="SPF54" s="766"/>
      <c r="SPG54" s="766"/>
      <c r="SPH54" s="766"/>
      <c r="SPI54" s="766" t="s">
        <v>939</v>
      </c>
      <c r="SPJ54" s="766"/>
      <c r="SPK54" s="766"/>
      <c r="SPL54" s="766"/>
      <c r="SPM54" s="766"/>
      <c r="SPN54" s="766"/>
      <c r="SPO54" s="766"/>
      <c r="SPP54" s="766"/>
      <c r="SPQ54" s="766" t="s">
        <v>939</v>
      </c>
      <c r="SPR54" s="766"/>
      <c r="SPS54" s="766"/>
      <c r="SPT54" s="766"/>
      <c r="SPU54" s="766"/>
      <c r="SPV54" s="766"/>
      <c r="SPW54" s="766"/>
      <c r="SPX54" s="766"/>
      <c r="SPY54" s="766" t="s">
        <v>939</v>
      </c>
      <c r="SPZ54" s="766"/>
      <c r="SQA54" s="766"/>
      <c r="SQB54" s="766"/>
      <c r="SQC54" s="766"/>
      <c r="SQD54" s="766"/>
      <c r="SQE54" s="766"/>
      <c r="SQF54" s="766"/>
      <c r="SQG54" s="766" t="s">
        <v>939</v>
      </c>
      <c r="SQH54" s="766"/>
      <c r="SQI54" s="766"/>
      <c r="SQJ54" s="766"/>
      <c r="SQK54" s="766"/>
      <c r="SQL54" s="766"/>
      <c r="SQM54" s="766"/>
      <c r="SQN54" s="766"/>
      <c r="SQO54" s="766" t="s">
        <v>939</v>
      </c>
      <c r="SQP54" s="766"/>
      <c r="SQQ54" s="766"/>
      <c r="SQR54" s="766"/>
      <c r="SQS54" s="766"/>
      <c r="SQT54" s="766"/>
      <c r="SQU54" s="766"/>
      <c r="SQV54" s="766"/>
      <c r="SQW54" s="766" t="s">
        <v>939</v>
      </c>
      <c r="SQX54" s="766"/>
      <c r="SQY54" s="766"/>
      <c r="SQZ54" s="766"/>
      <c r="SRA54" s="766"/>
      <c r="SRB54" s="766"/>
      <c r="SRC54" s="766"/>
      <c r="SRD54" s="766"/>
      <c r="SRE54" s="766" t="s">
        <v>939</v>
      </c>
      <c r="SRF54" s="766"/>
      <c r="SRG54" s="766"/>
      <c r="SRH54" s="766"/>
      <c r="SRI54" s="766"/>
      <c r="SRJ54" s="766"/>
      <c r="SRK54" s="766"/>
      <c r="SRL54" s="766"/>
      <c r="SRM54" s="766" t="s">
        <v>939</v>
      </c>
      <c r="SRN54" s="766"/>
      <c r="SRO54" s="766"/>
      <c r="SRP54" s="766"/>
      <c r="SRQ54" s="766"/>
      <c r="SRR54" s="766"/>
      <c r="SRS54" s="766"/>
      <c r="SRT54" s="766"/>
      <c r="SRU54" s="766" t="s">
        <v>939</v>
      </c>
      <c r="SRV54" s="766"/>
      <c r="SRW54" s="766"/>
      <c r="SRX54" s="766"/>
      <c r="SRY54" s="766"/>
      <c r="SRZ54" s="766"/>
      <c r="SSA54" s="766"/>
      <c r="SSB54" s="766"/>
      <c r="SSC54" s="766" t="s">
        <v>939</v>
      </c>
      <c r="SSD54" s="766"/>
      <c r="SSE54" s="766"/>
      <c r="SSF54" s="766"/>
      <c r="SSG54" s="766"/>
      <c r="SSH54" s="766"/>
      <c r="SSI54" s="766"/>
      <c r="SSJ54" s="766"/>
      <c r="SSK54" s="766" t="s">
        <v>939</v>
      </c>
      <c r="SSL54" s="766"/>
      <c r="SSM54" s="766"/>
      <c r="SSN54" s="766"/>
      <c r="SSO54" s="766"/>
      <c r="SSP54" s="766"/>
      <c r="SSQ54" s="766"/>
      <c r="SSR54" s="766"/>
      <c r="SSS54" s="766" t="s">
        <v>939</v>
      </c>
      <c r="SST54" s="766"/>
      <c r="SSU54" s="766"/>
      <c r="SSV54" s="766"/>
      <c r="SSW54" s="766"/>
      <c r="SSX54" s="766"/>
      <c r="SSY54" s="766"/>
      <c r="SSZ54" s="766"/>
      <c r="STA54" s="766" t="s">
        <v>939</v>
      </c>
      <c r="STB54" s="766"/>
      <c r="STC54" s="766"/>
      <c r="STD54" s="766"/>
      <c r="STE54" s="766"/>
      <c r="STF54" s="766"/>
      <c r="STG54" s="766"/>
      <c r="STH54" s="766"/>
      <c r="STI54" s="766" t="s">
        <v>939</v>
      </c>
      <c r="STJ54" s="766"/>
      <c r="STK54" s="766"/>
      <c r="STL54" s="766"/>
      <c r="STM54" s="766"/>
      <c r="STN54" s="766"/>
      <c r="STO54" s="766"/>
      <c r="STP54" s="766"/>
      <c r="STQ54" s="766" t="s">
        <v>939</v>
      </c>
      <c r="STR54" s="766"/>
      <c r="STS54" s="766"/>
      <c r="STT54" s="766"/>
      <c r="STU54" s="766"/>
      <c r="STV54" s="766"/>
      <c r="STW54" s="766"/>
      <c r="STX54" s="766"/>
      <c r="STY54" s="766" t="s">
        <v>939</v>
      </c>
      <c r="STZ54" s="766"/>
      <c r="SUA54" s="766"/>
      <c r="SUB54" s="766"/>
      <c r="SUC54" s="766"/>
      <c r="SUD54" s="766"/>
      <c r="SUE54" s="766"/>
      <c r="SUF54" s="766"/>
      <c r="SUG54" s="766" t="s">
        <v>939</v>
      </c>
      <c r="SUH54" s="766"/>
      <c r="SUI54" s="766"/>
      <c r="SUJ54" s="766"/>
      <c r="SUK54" s="766"/>
      <c r="SUL54" s="766"/>
      <c r="SUM54" s="766"/>
      <c r="SUN54" s="766"/>
      <c r="SUO54" s="766" t="s">
        <v>939</v>
      </c>
      <c r="SUP54" s="766"/>
      <c r="SUQ54" s="766"/>
      <c r="SUR54" s="766"/>
      <c r="SUS54" s="766"/>
      <c r="SUT54" s="766"/>
      <c r="SUU54" s="766"/>
      <c r="SUV54" s="766"/>
      <c r="SUW54" s="766" t="s">
        <v>939</v>
      </c>
      <c r="SUX54" s="766"/>
      <c r="SUY54" s="766"/>
      <c r="SUZ54" s="766"/>
      <c r="SVA54" s="766"/>
      <c r="SVB54" s="766"/>
      <c r="SVC54" s="766"/>
      <c r="SVD54" s="766"/>
      <c r="SVE54" s="766" t="s">
        <v>939</v>
      </c>
      <c r="SVF54" s="766"/>
      <c r="SVG54" s="766"/>
      <c r="SVH54" s="766"/>
      <c r="SVI54" s="766"/>
      <c r="SVJ54" s="766"/>
      <c r="SVK54" s="766"/>
      <c r="SVL54" s="766"/>
      <c r="SVM54" s="766" t="s">
        <v>939</v>
      </c>
      <c r="SVN54" s="766"/>
      <c r="SVO54" s="766"/>
      <c r="SVP54" s="766"/>
      <c r="SVQ54" s="766"/>
      <c r="SVR54" s="766"/>
      <c r="SVS54" s="766"/>
      <c r="SVT54" s="766"/>
      <c r="SVU54" s="766" t="s">
        <v>939</v>
      </c>
      <c r="SVV54" s="766"/>
      <c r="SVW54" s="766"/>
      <c r="SVX54" s="766"/>
      <c r="SVY54" s="766"/>
      <c r="SVZ54" s="766"/>
      <c r="SWA54" s="766"/>
      <c r="SWB54" s="766"/>
      <c r="SWC54" s="766" t="s">
        <v>939</v>
      </c>
      <c r="SWD54" s="766"/>
      <c r="SWE54" s="766"/>
      <c r="SWF54" s="766"/>
      <c r="SWG54" s="766"/>
      <c r="SWH54" s="766"/>
      <c r="SWI54" s="766"/>
      <c r="SWJ54" s="766"/>
      <c r="SWK54" s="766" t="s">
        <v>939</v>
      </c>
      <c r="SWL54" s="766"/>
      <c r="SWM54" s="766"/>
      <c r="SWN54" s="766"/>
      <c r="SWO54" s="766"/>
      <c r="SWP54" s="766"/>
      <c r="SWQ54" s="766"/>
      <c r="SWR54" s="766"/>
      <c r="SWS54" s="766" t="s">
        <v>939</v>
      </c>
      <c r="SWT54" s="766"/>
      <c r="SWU54" s="766"/>
      <c r="SWV54" s="766"/>
      <c r="SWW54" s="766"/>
      <c r="SWX54" s="766"/>
      <c r="SWY54" s="766"/>
      <c r="SWZ54" s="766"/>
      <c r="SXA54" s="766" t="s">
        <v>939</v>
      </c>
      <c r="SXB54" s="766"/>
      <c r="SXC54" s="766"/>
      <c r="SXD54" s="766"/>
      <c r="SXE54" s="766"/>
      <c r="SXF54" s="766"/>
      <c r="SXG54" s="766"/>
      <c r="SXH54" s="766"/>
      <c r="SXI54" s="766" t="s">
        <v>939</v>
      </c>
      <c r="SXJ54" s="766"/>
      <c r="SXK54" s="766"/>
      <c r="SXL54" s="766"/>
      <c r="SXM54" s="766"/>
      <c r="SXN54" s="766"/>
      <c r="SXO54" s="766"/>
      <c r="SXP54" s="766"/>
      <c r="SXQ54" s="766" t="s">
        <v>939</v>
      </c>
      <c r="SXR54" s="766"/>
      <c r="SXS54" s="766"/>
      <c r="SXT54" s="766"/>
      <c r="SXU54" s="766"/>
      <c r="SXV54" s="766"/>
      <c r="SXW54" s="766"/>
      <c r="SXX54" s="766"/>
      <c r="SXY54" s="766" t="s">
        <v>939</v>
      </c>
      <c r="SXZ54" s="766"/>
      <c r="SYA54" s="766"/>
      <c r="SYB54" s="766"/>
      <c r="SYC54" s="766"/>
      <c r="SYD54" s="766"/>
      <c r="SYE54" s="766"/>
      <c r="SYF54" s="766"/>
      <c r="SYG54" s="766" t="s">
        <v>939</v>
      </c>
      <c r="SYH54" s="766"/>
      <c r="SYI54" s="766"/>
      <c r="SYJ54" s="766"/>
      <c r="SYK54" s="766"/>
      <c r="SYL54" s="766"/>
      <c r="SYM54" s="766"/>
      <c r="SYN54" s="766"/>
      <c r="SYO54" s="766" t="s">
        <v>939</v>
      </c>
      <c r="SYP54" s="766"/>
      <c r="SYQ54" s="766"/>
      <c r="SYR54" s="766"/>
      <c r="SYS54" s="766"/>
      <c r="SYT54" s="766"/>
      <c r="SYU54" s="766"/>
      <c r="SYV54" s="766"/>
      <c r="SYW54" s="766" t="s">
        <v>939</v>
      </c>
      <c r="SYX54" s="766"/>
      <c r="SYY54" s="766"/>
      <c r="SYZ54" s="766"/>
      <c r="SZA54" s="766"/>
      <c r="SZB54" s="766"/>
      <c r="SZC54" s="766"/>
      <c r="SZD54" s="766"/>
      <c r="SZE54" s="766" t="s">
        <v>939</v>
      </c>
      <c r="SZF54" s="766"/>
      <c r="SZG54" s="766"/>
      <c r="SZH54" s="766"/>
      <c r="SZI54" s="766"/>
      <c r="SZJ54" s="766"/>
      <c r="SZK54" s="766"/>
      <c r="SZL54" s="766"/>
      <c r="SZM54" s="766" t="s">
        <v>939</v>
      </c>
      <c r="SZN54" s="766"/>
      <c r="SZO54" s="766"/>
      <c r="SZP54" s="766"/>
      <c r="SZQ54" s="766"/>
      <c r="SZR54" s="766"/>
      <c r="SZS54" s="766"/>
      <c r="SZT54" s="766"/>
      <c r="SZU54" s="766" t="s">
        <v>939</v>
      </c>
      <c r="SZV54" s="766"/>
      <c r="SZW54" s="766"/>
      <c r="SZX54" s="766"/>
      <c r="SZY54" s="766"/>
      <c r="SZZ54" s="766"/>
      <c r="TAA54" s="766"/>
      <c r="TAB54" s="766"/>
      <c r="TAC54" s="766" t="s">
        <v>939</v>
      </c>
      <c r="TAD54" s="766"/>
      <c r="TAE54" s="766"/>
      <c r="TAF54" s="766"/>
      <c r="TAG54" s="766"/>
      <c r="TAH54" s="766"/>
      <c r="TAI54" s="766"/>
      <c r="TAJ54" s="766"/>
      <c r="TAK54" s="766" t="s">
        <v>939</v>
      </c>
      <c r="TAL54" s="766"/>
      <c r="TAM54" s="766"/>
      <c r="TAN54" s="766"/>
      <c r="TAO54" s="766"/>
      <c r="TAP54" s="766"/>
      <c r="TAQ54" s="766"/>
      <c r="TAR54" s="766"/>
      <c r="TAS54" s="766" t="s">
        <v>939</v>
      </c>
      <c r="TAT54" s="766"/>
      <c r="TAU54" s="766"/>
      <c r="TAV54" s="766"/>
      <c r="TAW54" s="766"/>
      <c r="TAX54" s="766"/>
      <c r="TAY54" s="766"/>
      <c r="TAZ54" s="766"/>
      <c r="TBA54" s="766" t="s">
        <v>939</v>
      </c>
      <c r="TBB54" s="766"/>
      <c r="TBC54" s="766"/>
      <c r="TBD54" s="766"/>
      <c r="TBE54" s="766"/>
      <c r="TBF54" s="766"/>
      <c r="TBG54" s="766"/>
      <c r="TBH54" s="766"/>
      <c r="TBI54" s="766" t="s">
        <v>939</v>
      </c>
      <c r="TBJ54" s="766"/>
      <c r="TBK54" s="766"/>
      <c r="TBL54" s="766"/>
      <c r="TBM54" s="766"/>
      <c r="TBN54" s="766"/>
      <c r="TBO54" s="766"/>
      <c r="TBP54" s="766"/>
      <c r="TBQ54" s="766" t="s">
        <v>939</v>
      </c>
      <c r="TBR54" s="766"/>
      <c r="TBS54" s="766"/>
      <c r="TBT54" s="766"/>
      <c r="TBU54" s="766"/>
      <c r="TBV54" s="766"/>
      <c r="TBW54" s="766"/>
      <c r="TBX54" s="766"/>
      <c r="TBY54" s="766" t="s">
        <v>939</v>
      </c>
      <c r="TBZ54" s="766"/>
      <c r="TCA54" s="766"/>
      <c r="TCB54" s="766"/>
      <c r="TCC54" s="766"/>
      <c r="TCD54" s="766"/>
      <c r="TCE54" s="766"/>
      <c r="TCF54" s="766"/>
      <c r="TCG54" s="766" t="s">
        <v>939</v>
      </c>
      <c r="TCH54" s="766"/>
      <c r="TCI54" s="766"/>
      <c r="TCJ54" s="766"/>
      <c r="TCK54" s="766"/>
      <c r="TCL54" s="766"/>
      <c r="TCM54" s="766"/>
      <c r="TCN54" s="766"/>
      <c r="TCO54" s="766" t="s">
        <v>939</v>
      </c>
      <c r="TCP54" s="766"/>
      <c r="TCQ54" s="766"/>
      <c r="TCR54" s="766"/>
      <c r="TCS54" s="766"/>
      <c r="TCT54" s="766"/>
      <c r="TCU54" s="766"/>
      <c r="TCV54" s="766"/>
      <c r="TCW54" s="766" t="s">
        <v>939</v>
      </c>
      <c r="TCX54" s="766"/>
      <c r="TCY54" s="766"/>
      <c r="TCZ54" s="766"/>
      <c r="TDA54" s="766"/>
      <c r="TDB54" s="766"/>
      <c r="TDC54" s="766"/>
      <c r="TDD54" s="766"/>
      <c r="TDE54" s="766" t="s">
        <v>939</v>
      </c>
      <c r="TDF54" s="766"/>
      <c r="TDG54" s="766"/>
      <c r="TDH54" s="766"/>
      <c r="TDI54" s="766"/>
      <c r="TDJ54" s="766"/>
      <c r="TDK54" s="766"/>
      <c r="TDL54" s="766"/>
      <c r="TDM54" s="766" t="s">
        <v>939</v>
      </c>
      <c r="TDN54" s="766"/>
      <c r="TDO54" s="766"/>
      <c r="TDP54" s="766"/>
      <c r="TDQ54" s="766"/>
      <c r="TDR54" s="766"/>
      <c r="TDS54" s="766"/>
      <c r="TDT54" s="766"/>
      <c r="TDU54" s="766" t="s">
        <v>939</v>
      </c>
      <c r="TDV54" s="766"/>
      <c r="TDW54" s="766"/>
      <c r="TDX54" s="766"/>
      <c r="TDY54" s="766"/>
      <c r="TDZ54" s="766"/>
      <c r="TEA54" s="766"/>
      <c r="TEB54" s="766"/>
      <c r="TEC54" s="766" t="s">
        <v>939</v>
      </c>
      <c r="TED54" s="766"/>
      <c r="TEE54" s="766"/>
      <c r="TEF54" s="766"/>
      <c r="TEG54" s="766"/>
      <c r="TEH54" s="766"/>
      <c r="TEI54" s="766"/>
      <c r="TEJ54" s="766"/>
      <c r="TEK54" s="766" t="s">
        <v>939</v>
      </c>
      <c r="TEL54" s="766"/>
      <c r="TEM54" s="766"/>
      <c r="TEN54" s="766"/>
      <c r="TEO54" s="766"/>
      <c r="TEP54" s="766"/>
      <c r="TEQ54" s="766"/>
      <c r="TER54" s="766"/>
      <c r="TES54" s="766" t="s">
        <v>939</v>
      </c>
      <c r="TET54" s="766"/>
      <c r="TEU54" s="766"/>
      <c r="TEV54" s="766"/>
      <c r="TEW54" s="766"/>
      <c r="TEX54" s="766"/>
      <c r="TEY54" s="766"/>
      <c r="TEZ54" s="766"/>
      <c r="TFA54" s="766" t="s">
        <v>939</v>
      </c>
      <c r="TFB54" s="766"/>
      <c r="TFC54" s="766"/>
      <c r="TFD54" s="766"/>
      <c r="TFE54" s="766"/>
      <c r="TFF54" s="766"/>
      <c r="TFG54" s="766"/>
      <c r="TFH54" s="766"/>
      <c r="TFI54" s="766" t="s">
        <v>939</v>
      </c>
      <c r="TFJ54" s="766"/>
      <c r="TFK54" s="766"/>
      <c r="TFL54" s="766"/>
      <c r="TFM54" s="766"/>
      <c r="TFN54" s="766"/>
      <c r="TFO54" s="766"/>
      <c r="TFP54" s="766"/>
      <c r="TFQ54" s="766" t="s">
        <v>939</v>
      </c>
      <c r="TFR54" s="766"/>
      <c r="TFS54" s="766"/>
      <c r="TFT54" s="766"/>
      <c r="TFU54" s="766"/>
      <c r="TFV54" s="766"/>
      <c r="TFW54" s="766"/>
      <c r="TFX54" s="766"/>
      <c r="TFY54" s="766" t="s">
        <v>939</v>
      </c>
      <c r="TFZ54" s="766"/>
      <c r="TGA54" s="766"/>
      <c r="TGB54" s="766"/>
      <c r="TGC54" s="766"/>
      <c r="TGD54" s="766"/>
      <c r="TGE54" s="766"/>
      <c r="TGF54" s="766"/>
      <c r="TGG54" s="766" t="s">
        <v>939</v>
      </c>
      <c r="TGH54" s="766"/>
      <c r="TGI54" s="766"/>
      <c r="TGJ54" s="766"/>
      <c r="TGK54" s="766"/>
      <c r="TGL54" s="766"/>
      <c r="TGM54" s="766"/>
      <c r="TGN54" s="766"/>
      <c r="TGO54" s="766" t="s">
        <v>939</v>
      </c>
      <c r="TGP54" s="766"/>
      <c r="TGQ54" s="766"/>
      <c r="TGR54" s="766"/>
      <c r="TGS54" s="766"/>
      <c r="TGT54" s="766"/>
      <c r="TGU54" s="766"/>
      <c r="TGV54" s="766"/>
      <c r="TGW54" s="766" t="s">
        <v>939</v>
      </c>
      <c r="TGX54" s="766"/>
      <c r="TGY54" s="766"/>
      <c r="TGZ54" s="766"/>
      <c r="THA54" s="766"/>
      <c r="THB54" s="766"/>
      <c r="THC54" s="766"/>
      <c r="THD54" s="766"/>
      <c r="THE54" s="766" t="s">
        <v>939</v>
      </c>
      <c r="THF54" s="766"/>
      <c r="THG54" s="766"/>
      <c r="THH54" s="766"/>
      <c r="THI54" s="766"/>
      <c r="THJ54" s="766"/>
      <c r="THK54" s="766"/>
      <c r="THL54" s="766"/>
      <c r="THM54" s="766" t="s">
        <v>939</v>
      </c>
      <c r="THN54" s="766"/>
      <c r="THO54" s="766"/>
      <c r="THP54" s="766"/>
      <c r="THQ54" s="766"/>
      <c r="THR54" s="766"/>
      <c r="THS54" s="766"/>
      <c r="THT54" s="766"/>
      <c r="THU54" s="766" t="s">
        <v>939</v>
      </c>
      <c r="THV54" s="766"/>
      <c r="THW54" s="766"/>
      <c r="THX54" s="766"/>
      <c r="THY54" s="766"/>
      <c r="THZ54" s="766"/>
      <c r="TIA54" s="766"/>
      <c r="TIB54" s="766"/>
      <c r="TIC54" s="766" t="s">
        <v>939</v>
      </c>
      <c r="TID54" s="766"/>
      <c r="TIE54" s="766"/>
      <c r="TIF54" s="766"/>
      <c r="TIG54" s="766"/>
      <c r="TIH54" s="766"/>
      <c r="TII54" s="766"/>
      <c r="TIJ54" s="766"/>
      <c r="TIK54" s="766" t="s">
        <v>939</v>
      </c>
      <c r="TIL54" s="766"/>
      <c r="TIM54" s="766"/>
      <c r="TIN54" s="766"/>
      <c r="TIO54" s="766"/>
      <c r="TIP54" s="766"/>
      <c r="TIQ54" s="766"/>
      <c r="TIR54" s="766"/>
      <c r="TIS54" s="766" t="s">
        <v>939</v>
      </c>
      <c r="TIT54" s="766"/>
      <c r="TIU54" s="766"/>
      <c r="TIV54" s="766"/>
      <c r="TIW54" s="766"/>
      <c r="TIX54" s="766"/>
      <c r="TIY54" s="766"/>
      <c r="TIZ54" s="766"/>
      <c r="TJA54" s="766" t="s">
        <v>939</v>
      </c>
      <c r="TJB54" s="766"/>
      <c r="TJC54" s="766"/>
      <c r="TJD54" s="766"/>
      <c r="TJE54" s="766"/>
      <c r="TJF54" s="766"/>
      <c r="TJG54" s="766"/>
      <c r="TJH54" s="766"/>
      <c r="TJI54" s="766" t="s">
        <v>939</v>
      </c>
      <c r="TJJ54" s="766"/>
      <c r="TJK54" s="766"/>
      <c r="TJL54" s="766"/>
      <c r="TJM54" s="766"/>
      <c r="TJN54" s="766"/>
      <c r="TJO54" s="766"/>
      <c r="TJP54" s="766"/>
      <c r="TJQ54" s="766" t="s">
        <v>939</v>
      </c>
      <c r="TJR54" s="766"/>
      <c r="TJS54" s="766"/>
      <c r="TJT54" s="766"/>
      <c r="TJU54" s="766"/>
      <c r="TJV54" s="766"/>
      <c r="TJW54" s="766"/>
      <c r="TJX54" s="766"/>
      <c r="TJY54" s="766" t="s">
        <v>939</v>
      </c>
      <c r="TJZ54" s="766"/>
      <c r="TKA54" s="766"/>
      <c r="TKB54" s="766"/>
      <c r="TKC54" s="766"/>
      <c r="TKD54" s="766"/>
      <c r="TKE54" s="766"/>
      <c r="TKF54" s="766"/>
      <c r="TKG54" s="766" t="s">
        <v>939</v>
      </c>
      <c r="TKH54" s="766"/>
      <c r="TKI54" s="766"/>
      <c r="TKJ54" s="766"/>
      <c r="TKK54" s="766"/>
      <c r="TKL54" s="766"/>
      <c r="TKM54" s="766"/>
      <c r="TKN54" s="766"/>
      <c r="TKO54" s="766" t="s">
        <v>939</v>
      </c>
      <c r="TKP54" s="766"/>
      <c r="TKQ54" s="766"/>
      <c r="TKR54" s="766"/>
      <c r="TKS54" s="766"/>
      <c r="TKT54" s="766"/>
      <c r="TKU54" s="766"/>
      <c r="TKV54" s="766"/>
      <c r="TKW54" s="766" t="s">
        <v>939</v>
      </c>
      <c r="TKX54" s="766"/>
      <c r="TKY54" s="766"/>
      <c r="TKZ54" s="766"/>
      <c r="TLA54" s="766"/>
      <c r="TLB54" s="766"/>
      <c r="TLC54" s="766"/>
      <c r="TLD54" s="766"/>
      <c r="TLE54" s="766" t="s">
        <v>939</v>
      </c>
      <c r="TLF54" s="766"/>
      <c r="TLG54" s="766"/>
      <c r="TLH54" s="766"/>
      <c r="TLI54" s="766"/>
      <c r="TLJ54" s="766"/>
      <c r="TLK54" s="766"/>
      <c r="TLL54" s="766"/>
      <c r="TLM54" s="766" t="s">
        <v>939</v>
      </c>
      <c r="TLN54" s="766"/>
      <c r="TLO54" s="766"/>
      <c r="TLP54" s="766"/>
      <c r="TLQ54" s="766"/>
      <c r="TLR54" s="766"/>
      <c r="TLS54" s="766"/>
      <c r="TLT54" s="766"/>
      <c r="TLU54" s="766" t="s">
        <v>939</v>
      </c>
      <c r="TLV54" s="766"/>
      <c r="TLW54" s="766"/>
      <c r="TLX54" s="766"/>
      <c r="TLY54" s="766"/>
      <c r="TLZ54" s="766"/>
      <c r="TMA54" s="766"/>
      <c r="TMB54" s="766"/>
      <c r="TMC54" s="766" t="s">
        <v>939</v>
      </c>
      <c r="TMD54" s="766"/>
      <c r="TME54" s="766"/>
      <c r="TMF54" s="766"/>
      <c r="TMG54" s="766"/>
      <c r="TMH54" s="766"/>
      <c r="TMI54" s="766"/>
      <c r="TMJ54" s="766"/>
      <c r="TMK54" s="766" t="s">
        <v>939</v>
      </c>
      <c r="TML54" s="766"/>
      <c r="TMM54" s="766"/>
      <c r="TMN54" s="766"/>
      <c r="TMO54" s="766"/>
      <c r="TMP54" s="766"/>
      <c r="TMQ54" s="766"/>
      <c r="TMR54" s="766"/>
      <c r="TMS54" s="766" t="s">
        <v>939</v>
      </c>
      <c r="TMT54" s="766"/>
      <c r="TMU54" s="766"/>
      <c r="TMV54" s="766"/>
      <c r="TMW54" s="766"/>
      <c r="TMX54" s="766"/>
      <c r="TMY54" s="766"/>
      <c r="TMZ54" s="766"/>
      <c r="TNA54" s="766" t="s">
        <v>939</v>
      </c>
      <c r="TNB54" s="766"/>
      <c r="TNC54" s="766"/>
      <c r="TND54" s="766"/>
      <c r="TNE54" s="766"/>
      <c r="TNF54" s="766"/>
      <c r="TNG54" s="766"/>
      <c r="TNH54" s="766"/>
      <c r="TNI54" s="766" t="s">
        <v>939</v>
      </c>
      <c r="TNJ54" s="766"/>
      <c r="TNK54" s="766"/>
      <c r="TNL54" s="766"/>
      <c r="TNM54" s="766"/>
      <c r="TNN54" s="766"/>
      <c r="TNO54" s="766"/>
      <c r="TNP54" s="766"/>
      <c r="TNQ54" s="766" t="s">
        <v>939</v>
      </c>
      <c r="TNR54" s="766"/>
      <c r="TNS54" s="766"/>
      <c r="TNT54" s="766"/>
      <c r="TNU54" s="766"/>
      <c r="TNV54" s="766"/>
      <c r="TNW54" s="766"/>
      <c r="TNX54" s="766"/>
      <c r="TNY54" s="766" t="s">
        <v>939</v>
      </c>
      <c r="TNZ54" s="766"/>
      <c r="TOA54" s="766"/>
      <c r="TOB54" s="766"/>
      <c r="TOC54" s="766"/>
      <c r="TOD54" s="766"/>
      <c r="TOE54" s="766"/>
      <c r="TOF54" s="766"/>
      <c r="TOG54" s="766" t="s">
        <v>939</v>
      </c>
      <c r="TOH54" s="766"/>
      <c r="TOI54" s="766"/>
      <c r="TOJ54" s="766"/>
      <c r="TOK54" s="766"/>
      <c r="TOL54" s="766"/>
      <c r="TOM54" s="766"/>
      <c r="TON54" s="766"/>
      <c r="TOO54" s="766" t="s">
        <v>939</v>
      </c>
      <c r="TOP54" s="766"/>
      <c r="TOQ54" s="766"/>
      <c r="TOR54" s="766"/>
      <c r="TOS54" s="766"/>
      <c r="TOT54" s="766"/>
      <c r="TOU54" s="766"/>
      <c r="TOV54" s="766"/>
      <c r="TOW54" s="766" t="s">
        <v>939</v>
      </c>
      <c r="TOX54" s="766"/>
      <c r="TOY54" s="766"/>
      <c r="TOZ54" s="766"/>
      <c r="TPA54" s="766"/>
      <c r="TPB54" s="766"/>
      <c r="TPC54" s="766"/>
      <c r="TPD54" s="766"/>
      <c r="TPE54" s="766" t="s">
        <v>939</v>
      </c>
      <c r="TPF54" s="766"/>
      <c r="TPG54" s="766"/>
      <c r="TPH54" s="766"/>
      <c r="TPI54" s="766"/>
      <c r="TPJ54" s="766"/>
      <c r="TPK54" s="766"/>
      <c r="TPL54" s="766"/>
      <c r="TPM54" s="766" t="s">
        <v>939</v>
      </c>
      <c r="TPN54" s="766"/>
      <c r="TPO54" s="766"/>
      <c r="TPP54" s="766"/>
      <c r="TPQ54" s="766"/>
      <c r="TPR54" s="766"/>
      <c r="TPS54" s="766"/>
      <c r="TPT54" s="766"/>
      <c r="TPU54" s="766" t="s">
        <v>939</v>
      </c>
      <c r="TPV54" s="766"/>
      <c r="TPW54" s="766"/>
      <c r="TPX54" s="766"/>
      <c r="TPY54" s="766"/>
      <c r="TPZ54" s="766"/>
      <c r="TQA54" s="766"/>
      <c r="TQB54" s="766"/>
      <c r="TQC54" s="766" t="s">
        <v>939</v>
      </c>
      <c r="TQD54" s="766"/>
      <c r="TQE54" s="766"/>
      <c r="TQF54" s="766"/>
      <c r="TQG54" s="766"/>
      <c r="TQH54" s="766"/>
      <c r="TQI54" s="766"/>
      <c r="TQJ54" s="766"/>
      <c r="TQK54" s="766" t="s">
        <v>939</v>
      </c>
      <c r="TQL54" s="766"/>
      <c r="TQM54" s="766"/>
      <c r="TQN54" s="766"/>
      <c r="TQO54" s="766"/>
      <c r="TQP54" s="766"/>
      <c r="TQQ54" s="766"/>
      <c r="TQR54" s="766"/>
      <c r="TQS54" s="766" t="s">
        <v>939</v>
      </c>
      <c r="TQT54" s="766"/>
      <c r="TQU54" s="766"/>
      <c r="TQV54" s="766"/>
      <c r="TQW54" s="766"/>
      <c r="TQX54" s="766"/>
      <c r="TQY54" s="766"/>
      <c r="TQZ54" s="766"/>
      <c r="TRA54" s="766" t="s">
        <v>939</v>
      </c>
      <c r="TRB54" s="766"/>
      <c r="TRC54" s="766"/>
      <c r="TRD54" s="766"/>
      <c r="TRE54" s="766"/>
      <c r="TRF54" s="766"/>
      <c r="TRG54" s="766"/>
      <c r="TRH54" s="766"/>
      <c r="TRI54" s="766" t="s">
        <v>939</v>
      </c>
      <c r="TRJ54" s="766"/>
      <c r="TRK54" s="766"/>
      <c r="TRL54" s="766"/>
      <c r="TRM54" s="766"/>
      <c r="TRN54" s="766"/>
      <c r="TRO54" s="766"/>
      <c r="TRP54" s="766"/>
      <c r="TRQ54" s="766" t="s">
        <v>939</v>
      </c>
      <c r="TRR54" s="766"/>
      <c r="TRS54" s="766"/>
      <c r="TRT54" s="766"/>
      <c r="TRU54" s="766"/>
      <c r="TRV54" s="766"/>
      <c r="TRW54" s="766"/>
      <c r="TRX54" s="766"/>
      <c r="TRY54" s="766" t="s">
        <v>939</v>
      </c>
      <c r="TRZ54" s="766"/>
      <c r="TSA54" s="766"/>
      <c r="TSB54" s="766"/>
      <c r="TSC54" s="766"/>
      <c r="TSD54" s="766"/>
      <c r="TSE54" s="766"/>
      <c r="TSF54" s="766"/>
      <c r="TSG54" s="766" t="s">
        <v>939</v>
      </c>
      <c r="TSH54" s="766"/>
      <c r="TSI54" s="766"/>
      <c r="TSJ54" s="766"/>
      <c r="TSK54" s="766"/>
      <c r="TSL54" s="766"/>
      <c r="TSM54" s="766"/>
      <c r="TSN54" s="766"/>
      <c r="TSO54" s="766" t="s">
        <v>939</v>
      </c>
      <c r="TSP54" s="766"/>
      <c r="TSQ54" s="766"/>
      <c r="TSR54" s="766"/>
      <c r="TSS54" s="766"/>
      <c r="TST54" s="766"/>
      <c r="TSU54" s="766"/>
      <c r="TSV54" s="766"/>
      <c r="TSW54" s="766" t="s">
        <v>939</v>
      </c>
      <c r="TSX54" s="766"/>
      <c r="TSY54" s="766"/>
      <c r="TSZ54" s="766"/>
      <c r="TTA54" s="766"/>
      <c r="TTB54" s="766"/>
      <c r="TTC54" s="766"/>
      <c r="TTD54" s="766"/>
      <c r="TTE54" s="766" t="s">
        <v>939</v>
      </c>
      <c r="TTF54" s="766"/>
      <c r="TTG54" s="766"/>
      <c r="TTH54" s="766"/>
      <c r="TTI54" s="766"/>
      <c r="TTJ54" s="766"/>
      <c r="TTK54" s="766"/>
      <c r="TTL54" s="766"/>
      <c r="TTM54" s="766" t="s">
        <v>939</v>
      </c>
      <c r="TTN54" s="766"/>
      <c r="TTO54" s="766"/>
      <c r="TTP54" s="766"/>
      <c r="TTQ54" s="766"/>
      <c r="TTR54" s="766"/>
      <c r="TTS54" s="766"/>
      <c r="TTT54" s="766"/>
      <c r="TTU54" s="766" t="s">
        <v>939</v>
      </c>
      <c r="TTV54" s="766"/>
      <c r="TTW54" s="766"/>
      <c r="TTX54" s="766"/>
      <c r="TTY54" s="766"/>
      <c r="TTZ54" s="766"/>
      <c r="TUA54" s="766"/>
      <c r="TUB54" s="766"/>
      <c r="TUC54" s="766" t="s">
        <v>939</v>
      </c>
      <c r="TUD54" s="766"/>
      <c r="TUE54" s="766"/>
      <c r="TUF54" s="766"/>
      <c r="TUG54" s="766"/>
      <c r="TUH54" s="766"/>
      <c r="TUI54" s="766"/>
      <c r="TUJ54" s="766"/>
      <c r="TUK54" s="766" t="s">
        <v>939</v>
      </c>
      <c r="TUL54" s="766"/>
      <c r="TUM54" s="766"/>
      <c r="TUN54" s="766"/>
      <c r="TUO54" s="766"/>
      <c r="TUP54" s="766"/>
      <c r="TUQ54" s="766"/>
      <c r="TUR54" s="766"/>
      <c r="TUS54" s="766" t="s">
        <v>939</v>
      </c>
      <c r="TUT54" s="766"/>
      <c r="TUU54" s="766"/>
      <c r="TUV54" s="766"/>
      <c r="TUW54" s="766"/>
      <c r="TUX54" s="766"/>
      <c r="TUY54" s="766"/>
      <c r="TUZ54" s="766"/>
      <c r="TVA54" s="766" t="s">
        <v>939</v>
      </c>
      <c r="TVB54" s="766"/>
      <c r="TVC54" s="766"/>
      <c r="TVD54" s="766"/>
      <c r="TVE54" s="766"/>
      <c r="TVF54" s="766"/>
      <c r="TVG54" s="766"/>
      <c r="TVH54" s="766"/>
      <c r="TVI54" s="766" t="s">
        <v>939</v>
      </c>
      <c r="TVJ54" s="766"/>
      <c r="TVK54" s="766"/>
      <c r="TVL54" s="766"/>
      <c r="TVM54" s="766"/>
      <c r="TVN54" s="766"/>
      <c r="TVO54" s="766"/>
      <c r="TVP54" s="766"/>
      <c r="TVQ54" s="766" t="s">
        <v>939</v>
      </c>
      <c r="TVR54" s="766"/>
      <c r="TVS54" s="766"/>
      <c r="TVT54" s="766"/>
      <c r="TVU54" s="766"/>
      <c r="TVV54" s="766"/>
      <c r="TVW54" s="766"/>
      <c r="TVX54" s="766"/>
      <c r="TVY54" s="766" t="s">
        <v>939</v>
      </c>
      <c r="TVZ54" s="766"/>
      <c r="TWA54" s="766"/>
      <c r="TWB54" s="766"/>
      <c r="TWC54" s="766"/>
      <c r="TWD54" s="766"/>
      <c r="TWE54" s="766"/>
      <c r="TWF54" s="766"/>
      <c r="TWG54" s="766" t="s">
        <v>939</v>
      </c>
      <c r="TWH54" s="766"/>
      <c r="TWI54" s="766"/>
      <c r="TWJ54" s="766"/>
      <c r="TWK54" s="766"/>
      <c r="TWL54" s="766"/>
      <c r="TWM54" s="766"/>
      <c r="TWN54" s="766"/>
      <c r="TWO54" s="766" t="s">
        <v>939</v>
      </c>
      <c r="TWP54" s="766"/>
      <c r="TWQ54" s="766"/>
      <c r="TWR54" s="766"/>
      <c r="TWS54" s="766"/>
      <c r="TWT54" s="766"/>
      <c r="TWU54" s="766"/>
      <c r="TWV54" s="766"/>
      <c r="TWW54" s="766" t="s">
        <v>939</v>
      </c>
      <c r="TWX54" s="766"/>
      <c r="TWY54" s="766"/>
      <c r="TWZ54" s="766"/>
      <c r="TXA54" s="766"/>
      <c r="TXB54" s="766"/>
      <c r="TXC54" s="766"/>
      <c r="TXD54" s="766"/>
      <c r="TXE54" s="766" t="s">
        <v>939</v>
      </c>
      <c r="TXF54" s="766"/>
      <c r="TXG54" s="766"/>
      <c r="TXH54" s="766"/>
      <c r="TXI54" s="766"/>
      <c r="TXJ54" s="766"/>
      <c r="TXK54" s="766"/>
      <c r="TXL54" s="766"/>
      <c r="TXM54" s="766" t="s">
        <v>939</v>
      </c>
      <c r="TXN54" s="766"/>
      <c r="TXO54" s="766"/>
      <c r="TXP54" s="766"/>
      <c r="TXQ54" s="766"/>
      <c r="TXR54" s="766"/>
      <c r="TXS54" s="766"/>
      <c r="TXT54" s="766"/>
      <c r="TXU54" s="766" t="s">
        <v>939</v>
      </c>
      <c r="TXV54" s="766"/>
      <c r="TXW54" s="766"/>
      <c r="TXX54" s="766"/>
      <c r="TXY54" s="766"/>
      <c r="TXZ54" s="766"/>
      <c r="TYA54" s="766"/>
      <c r="TYB54" s="766"/>
      <c r="TYC54" s="766" t="s">
        <v>939</v>
      </c>
      <c r="TYD54" s="766"/>
      <c r="TYE54" s="766"/>
      <c r="TYF54" s="766"/>
      <c r="TYG54" s="766"/>
      <c r="TYH54" s="766"/>
      <c r="TYI54" s="766"/>
      <c r="TYJ54" s="766"/>
      <c r="TYK54" s="766" t="s">
        <v>939</v>
      </c>
      <c r="TYL54" s="766"/>
      <c r="TYM54" s="766"/>
      <c r="TYN54" s="766"/>
      <c r="TYO54" s="766"/>
      <c r="TYP54" s="766"/>
      <c r="TYQ54" s="766"/>
      <c r="TYR54" s="766"/>
      <c r="TYS54" s="766" t="s">
        <v>939</v>
      </c>
      <c r="TYT54" s="766"/>
      <c r="TYU54" s="766"/>
      <c r="TYV54" s="766"/>
      <c r="TYW54" s="766"/>
      <c r="TYX54" s="766"/>
      <c r="TYY54" s="766"/>
      <c r="TYZ54" s="766"/>
      <c r="TZA54" s="766" t="s">
        <v>939</v>
      </c>
      <c r="TZB54" s="766"/>
      <c r="TZC54" s="766"/>
      <c r="TZD54" s="766"/>
      <c r="TZE54" s="766"/>
      <c r="TZF54" s="766"/>
      <c r="TZG54" s="766"/>
      <c r="TZH54" s="766"/>
      <c r="TZI54" s="766" t="s">
        <v>939</v>
      </c>
      <c r="TZJ54" s="766"/>
      <c r="TZK54" s="766"/>
      <c r="TZL54" s="766"/>
      <c r="TZM54" s="766"/>
      <c r="TZN54" s="766"/>
      <c r="TZO54" s="766"/>
      <c r="TZP54" s="766"/>
      <c r="TZQ54" s="766" t="s">
        <v>939</v>
      </c>
      <c r="TZR54" s="766"/>
      <c r="TZS54" s="766"/>
      <c r="TZT54" s="766"/>
      <c r="TZU54" s="766"/>
      <c r="TZV54" s="766"/>
      <c r="TZW54" s="766"/>
      <c r="TZX54" s="766"/>
      <c r="TZY54" s="766" t="s">
        <v>939</v>
      </c>
      <c r="TZZ54" s="766"/>
      <c r="UAA54" s="766"/>
      <c r="UAB54" s="766"/>
      <c r="UAC54" s="766"/>
      <c r="UAD54" s="766"/>
      <c r="UAE54" s="766"/>
      <c r="UAF54" s="766"/>
      <c r="UAG54" s="766" t="s">
        <v>939</v>
      </c>
      <c r="UAH54" s="766"/>
      <c r="UAI54" s="766"/>
      <c r="UAJ54" s="766"/>
      <c r="UAK54" s="766"/>
      <c r="UAL54" s="766"/>
      <c r="UAM54" s="766"/>
      <c r="UAN54" s="766"/>
      <c r="UAO54" s="766" t="s">
        <v>939</v>
      </c>
      <c r="UAP54" s="766"/>
      <c r="UAQ54" s="766"/>
      <c r="UAR54" s="766"/>
      <c r="UAS54" s="766"/>
      <c r="UAT54" s="766"/>
      <c r="UAU54" s="766"/>
      <c r="UAV54" s="766"/>
      <c r="UAW54" s="766" t="s">
        <v>939</v>
      </c>
      <c r="UAX54" s="766"/>
      <c r="UAY54" s="766"/>
      <c r="UAZ54" s="766"/>
      <c r="UBA54" s="766"/>
      <c r="UBB54" s="766"/>
      <c r="UBC54" s="766"/>
      <c r="UBD54" s="766"/>
      <c r="UBE54" s="766" t="s">
        <v>939</v>
      </c>
      <c r="UBF54" s="766"/>
      <c r="UBG54" s="766"/>
      <c r="UBH54" s="766"/>
      <c r="UBI54" s="766"/>
      <c r="UBJ54" s="766"/>
      <c r="UBK54" s="766"/>
      <c r="UBL54" s="766"/>
      <c r="UBM54" s="766" t="s">
        <v>939</v>
      </c>
      <c r="UBN54" s="766"/>
      <c r="UBO54" s="766"/>
      <c r="UBP54" s="766"/>
      <c r="UBQ54" s="766"/>
      <c r="UBR54" s="766"/>
      <c r="UBS54" s="766"/>
      <c r="UBT54" s="766"/>
      <c r="UBU54" s="766" t="s">
        <v>939</v>
      </c>
      <c r="UBV54" s="766"/>
      <c r="UBW54" s="766"/>
      <c r="UBX54" s="766"/>
      <c r="UBY54" s="766"/>
      <c r="UBZ54" s="766"/>
      <c r="UCA54" s="766"/>
      <c r="UCB54" s="766"/>
      <c r="UCC54" s="766" t="s">
        <v>939</v>
      </c>
      <c r="UCD54" s="766"/>
      <c r="UCE54" s="766"/>
      <c r="UCF54" s="766"/>
      <c r="UCG54" s="766"/>
      <c r="UCH54" s="766"/>
      <c r="UCI54" s="766"/>
      <c r="UCJ54" s="766"/>
      <c r="UCK54" s="766" t="s">
        <v>939</v>
      </c>
      <c r="UCL54" s="766"/>
      <c r="UCM54" s="766"/>
      <c r="UCN54" s="766"/>
      <c r="UCO54" s="766"/>
      <c r="UCP54" s="766"/>
      <c r="UCQ54" s="766"/>
      <c r="UCR54" s="766"/>
      <c r="UCS54" s="766" t="s">
        <v>939</v>
      </c>
      <c r="UCT54" s="766"/>
      <c r="UCU54" s="766"/>
      <c r="UCV54" s="766"/>
      <c r="UCW54" s="766"/>
      <c r="UCX54" s="766"/>
      <c r="UCY54" s="766"/>
      <c r="UCZ54" s="766"/>
      <c r="UDA54" s="766" t="s">
        <v>939</v>
      </c>
      <c r="UDB54" s="766"/>
      <c r="UDC54" s="766"/>
      <c r="UDD54" s="766"/>
      <c r="UDE54" s="766"/>
      <c r="UDF54" s="766"/>
      <c r="UDG54" s="766"/>
      <c r="UDH54" s="766"/>
      <c r="UDI54" s="766" t="s">
        <v>939</v>
      </c>
      <c r="UDJ54" s="766"/>
      <c r="UDK54" s="766"/>
      <c r="UDL54" s="766"/>
      <c r="UDM54" s="766"/>
      <c r="UDN54" s="766"/>
      <c r="UDO54" s="766"/>
      <c r="UDP54" s="766"/>
      <c r="UDQ54" s="766" t="s">
        <v>939</v>
      </c>
      <c r="UDR54" s="766"/>
      <c r="UDS54" s="766"/>
      <c r="UDT54" s="766"/>
      <c r="UDU54" s="766"/>
      <c r="UDV54" s="766"/>
      <c r="UDW54" s="766"/>
      <c r="UDX54" s="766"/>
      <c r="UDY54" s="766" t="s">
        <v>939</v>
      </c>
      <c r="UDZ54" s="766"/>
      <c r="UEA54" s="766"/>
      <c r="UEB54" s="766"/>
      <c r="UEC54" s="766"/>
      <c r="UED54" s="766"/>
      <c r="UEE54" s="766"/>
      <c r="UEF54" s="766"/>
      <c r="UEG54" s="766" t="s">
        <v>939</v>
      </c>
      <c r="UEH54" s="766"/>
      <c r="UEI54" s="766"/>
      <c r="UEJ54" s="766"/>
      <c r="UEK54" s="766"/>
      <c r="UEL54" s="766"/>
      <c r="UEM54" s="766"/>
      <c r="UEN54" s="766"/>
      <c r="UEO54" s="766" t="s">
        <v>939</v>
      </c>
      <c r="UEP54" s="766"/>
      <c r="UEQ54" s="766"/>
      <c r="UER54" s="766"/>
      <c r="UES54" s="766"/>
      <c r="UET54" s="766"/>
      <c r="UEU54" s="766"/>
      <c r="UEV54" s="766"/>
      <c r="UEW54" s="766" t="s">
        <v>939</v>
      </c>
      <c r="UEX54" s="766"/>
      <c r="UEY54" s="766"/>
      <c r="UEZ54" s="766"/>
      <c r="UFA54" s="766"/>
      <c r="UFB54" s="766"/>
      <c r="UFC54" s="766"/>
      <c r="UFD54" s="766"/>
      <c r="UFE54" s="766" t="s">
        <v>939</v>
      </c>
      <c r="UFF54" s="766"/>
      <c r="UFG54" s="766"/>
      <c r="UFH54" s="766"/>
      <c r="UFI54" s="766"/>
      <c r="UFJ54" s="766"/>
      <c r="UFK54" s="766"/>
      <c r="UFL54" s="766"/>
      <c r="UFM54" s="766" t="s">
        <v>939</v>
      </c>
      <c r="UFN54" s="766"/>
      <c r="UFO54" s="766"/>
      <c r="UFP54" s="766"/>
      <c r="UFQ54" s="766"/>
      <c r="UFR54" s="766"/>
      <c r="UFS54" s="766"/>
      <c r="UFT54" s="766"/>
      <c r="UFU54" s="766" t="s">
        <v>939</v>
      </c>
      <c r="UFV54" s="766"/>
      <c r="UFW54" s="766"/>
      <c r="UFX54" s="766"/>
      <c r="UFY54" s="766"/>
      <c r="UFZ54" s="766"/>
      <c r="UGA54" s="766"/>
      <c r="UGB54" s="766"/>
      <c r="UGC54" s="766" t="s">
        <v>939</v>
      </c>
      <c r="UGD54" s="766"/>
      <c r="UGE54" s="766"/>
      <c r="UGF54" s="766"/>
      <c r="UGG54" s="766"/>
      <c r="UGH54" s="766"/>
      <c r="UGI54" s="766"/>
      <c r="UGJ54" s="766"/>
      <c r="UGK54" s="766" t="s">
        <v>939</v>
      </c>
      <c r="UGL54" s="766"/>
      <c r="UGM54" s="766"/>
      <c r="UGN54" s="766"/>
      <c r="UGO54" s="766"/>
      <c r="UGP54" s="766"/>
      <c r="UGQ54" s="766"/>
      <c r="UGR54" s="766"/>
      <c r="UGS54" s="766" t="s">
        <v>939</v>
      </c>
      <c r="UGT54" s="766"/>
      <c r="UGU54" s="766"/>
      <c r="UGV54" s="766"/>
      <c r="UGW54" s="766"/>
      <c r="UGX54" s="766"/>
      <c r="UGY54" s="766"/>
      <c r="UGZ54" s="766"/>
      <c r="UHA54" s="766" t="s">
        <v>939</v>
      </c>
      <c r="UHB54" s="766"/>
      <c r="UHC54" s="766"/>
      <c r="UHD54" s="766"/>
      <c r="UHE54" s="766"/>
      <c r="UHF54" s="766"/>
      <c r="UHG54" s="766"/>
      <c r="UHH54" s="766"/>
      <c r="UHI54" s="766" t="s">
        <v>939</v>
      </c>
      <c r="UHJ54" s="766"/>
      <c r="UHK54" s="766"/>
      <c r="UHL54" s="766"/>
      <c r="UHM54" s="766"/>
      <c r="UHN54" s="766"/>
      <c r="UHO54" s="766"/>
      <c r="UHP54" s="766"/>
      <c r="UHQ54" s="766" t="s">
        <v>939</v>
      </c>
      <c r="UHR54" s="766"/>
      <c r="UHS54" s="766"/>
      <c r="UHT54" s="766"/>
      <c r="UHU54" s="766"/>
      <c r="UHV54" s="766"/>
      <c r="UHW54" s="766"/>
      <c r="UHX54" s="766"/>
      <c r="UHY54" s="766" t="s">
        <v>939</v>
      </c>
      <c r="UHZ54" s="766"/>
      <c r="UIA54" s="766"/>
      <c r="UIB54" s="766"/>
      <c r="UIC54" s="766"/>
      <c r="UID54" s="766"/>
      <c r="UIE54" s="766"/>
      <c r="UIF54" s="766"/>
      <c r="UIG54" s="766" t="s">
        <v>939</v>
      </c>
      <c r="UIH54" s="766"/>
      <c r="UII54" s="766"/>
      <c r="UIJ54" s="766"/>
      <c r="UIK54" s="766"/>
      <c r="UIL54" s="766"/>
      <c r="UIM54" s="766"/>
      <c r="UIN54" s="766"/>
      <c r="UIO54" s="766" t="s">
        <v>939</v>
      </c>
      <c r="UIP54" s="766"/>
      <c r="UIQ54" s="766"/>
      <c r="UIR54" s="766"/>
      <c r="UIS54" s="766"/>
      <c r="UIT54" s="766"/>
      <c r="UIU54" s="766"/>
      <c r="UIV54" s="766"/>
      <c r="UIW54" s="766" t="s">
        <v>939</v>
      </c>
      <c r="UIX54" s="766"/>
      <c r="UIY54" s="766"/>
      <c r="UIZ54" s="766"/>
      <c r="UJA54" s="766"/>
      <c r="UJB54" s="766"/>
      <c r="UJC54" s="766"/>
      <c r="UJD54" s="766"/>
      <c r="UJE54" s="766" t="s">
        <v>939</v>
      </c>
      <c r="UJF54" s="766"/>
      <c r="UJG54" s="766"/>
      <c r="UJH54" s="766"/>
      <c r="UJI54" s="766"/>
      <c r="UJJ54" s="766"/>
      <c r="UJK54" s="766"/>
      <c r="UJL54" s="766"/>
      <c r="UJM54" s="766" t="s">
        <v>939</v>
      </c>
      <c r="UJN54" s="766"/>
      <c r="UJO54" s="766"/>
      <c r="UJP54" s="766"/>
      <c r="UJQ54" s="766"/>
      <c r="UJR54" s="766"/>
      <c r="UJS54" s="766"/>
      <c r="UJT54" s="766"/>
      <c r="UJU54" s="766" t="s">
        <v>939</v>
      </c>
      <c r="UJV54" s="766"/>
      <c r="UJW54" s="766"/>
      <c r="UJX54" s="766"/>
      <c r="UJY54" s="766"/>
      <c r="UJZ54" s="766"/>
      <c r="UKA54" s="766"/>
      <c r="UKB54" s="766"/>
      <c r="UKC54" s="766" t="s">
        <v>939</v>
      </c>
      <c r="UKD54" s="766"/>
      <c r="UKE54" s="766"/>
      <c r="UKF54" s="766"/>
      <c r="UKG54" s="766"/>
      <c r="UKH54" s="766"/>
      <c r="UKI54" s="766"/>
      <c r="UKJ54" s="766"/>
      <c r="UKK54" s="766" t="s">
        <v>939</v>
      </c>
      <c r="UKL54" s="766"/>
      <c r="UKM54" s="766"/>
      <c r="UKN54" s="766"/>
      <c r="UKO54" s="766"/>
      <c r="UKP54" s="766"/>
      <c r="UKQ54" s="766"/>
      <c r="UKR54" s="766"/>
      <c r="UKS54" s="766" t="s">
        <v>939</v>
      </c>
      <c r="UKT54" s="766"/>
      <c r="UKU54" s="766"/>
      <c r="UKV54" s="766"/>
      <c r="UKW54" s="766"/>
      <c r="UKX54" s="766"/>
      <c r="UKY54" s="766"/>
      <c r="UKZ54" s="766"/>
      <c r="ULA54" s="766" t="s">
        <v>939</v>
      </c>
      <c r="ULB54" s="766"/>
      <c r="ULC54" s="766"/>
      <c r="ULD54" s="766"/>
      <c r="ULE54" s="766"/>
      <c r="ULF54" s="766"/>
      <c r="ULG54" s="766"/>
      <c r="ULH54" s="766"/>
      <c r="ULI54" s="766" t="s">
        <v>939</v>
      </c>
      <c r="ULJ54" s="766"/>
      <c r="ULK54" s="766"/>
      <c r="ULL54" s="766"/>
      <c r="ULM54" s="766"/>
      <c r="ULN54" s="766"/>
      <c r="ULO54" s="766"/>
      <c r="ULP54" s="766"/>
      <c r="ULQ54" s="766" t="s">
        <v>939</v>
      </c>
      <c r="ULR54" s="766"/>
      <c r="ULS54" s="766"/>
      <c r="ULT54" s="766"/>
      <c r="ULU54" s="766"/>
      <c r="ULV54" s="766"/>
      <c r="ULW54" s="766"/>
      <c r="ULX54" s="766"/>
      <c r="ULY54" s="766" t="s">
        <v>939</v>
      </c>
      <c r="ULZ54" s="766"/>
      <c r="UMA54" s="766"/>
      <c r="UMB54" s="766"/>
      <c r="UMC54" s="766"/>
      <c r="UMD54" s="766"/>
      <c r="UME54" s="766"/>
      <c r="UMF54" s="766"/>
      <c r="UMG54" s="766" t="s">
        <v>939</v>
      </c>
      <c r="UMH54" s="766"/>
      <c r="UMI54" s="766"/>
      <c r="UMJ54" s="766"/>
      <c r="UMK54" s="766"/>
      <c r="UML54" s="766"/>
      <c r="UMM54" s="766"/>
      <c r="UMN54" s="766"/>
      <c r="UMO54" s="766" t="s">
        <v>939</v>
      </c>
      <c r="UMP54" s="766"/>
      <c r="UMQ54" s="766"/>
      <c r="UMR54" s="766"/>
      <c r="UMS54" s="766"/>
      <c r="UMT54" s="766"/>
      <c r="UMU54" s="766"/>
      <c r="UMV54" s="766"/>
      <c r="UMW54" s="766" t="s">
        <v>939</v>
      </c>
      <c r="UMX54" s="766"/>
      <c r="UMY54" s="766"/>
      <c r="UMZ54" s="766"/>
      <c r="UNA54" s="766"/>
      <c r="UNB54" s="766"/>
      <c r="UNC54" s="766"/>
      <c r="UND54" s="766"/>
      <c r="UNE54" s="766" t="s">
        <v>939</v>
      </c>
      <c r="UNF54" s="766"/>
      <c r="UNG54" s="766"/>
      <c r="UNH54" s="766"/>
      <c r="UNI54" s="766"/>
      <c r="UNJ54" s="766"/>
      <c r="UNK54" s="766"/>
      <c r="UNL54" s="766"/>
      <c r="UNM54" s="766" t="s">
        <v>939</v>
      </c>
      <c r="UNN54" s="766"/>
      <c r="UNO54" s="766"/>
      <c r="UNP54" s="766"/>
      <c r="UNQ54" s="766"/>
      <c r="UNR54" s="766"/>
      <c r="UNS54" s="766"/>
      <c r="UNT54" s="766"/>
      <c r="UNU54" s="766" t="s">
        <v>939</v>
      </c>
      <c r="UNV54" s="766"/>
      <c r="UNW54" s="766"/>
      <c r="UNX54" s="766"/>
      <c r="UNY54" s="766"/>
      <c r="UNZ54" s="766"/>
      <c r="UOA54" s="766"/>
      <c r="UOB54" s="766"/>
      <c r="UOC54" s="766" t="s">
        <v>939</v>
      </c>
      <c r="UOD54" s="766"/>
      <c r="UOE54" s="766"/>
      <c r="UOF54" s="766"/>
      <c r="UOG54" s="766"/>
      <c r="UOH54" s="766"/>
      <c r="UOI54" s="766"/>
      <c r="UOJ54" s="766"/>
      <c r="UOK54" s="766" t="s">
        <v>939</v>
      </c>
      <c r="UOL54" s="766"/>
      <c r="UOM54" s="766"/>
      <c r="UON54" s="766"/>
      <c r="UOO54" s="766"/>
      <c r="UOP54" s="766"/>
      <c r="UOQ54" s="766"/>
      <c r="UOR54" s="766"/>
      <c r="UOS54" s="766" t="s">
        <v>939</v>
      </c>
      <c r="UOT54" s="766"/>
      <c r="UOU54" s="766"/>
      <c r="UOV54" s="766"/>
      <c r="UOW54" s="766"/>
      <c r="UOX54" s="766"/>
      <c r="UOY54" s="766"/>
      <c r="UOZ54" s="766"/>
      <c r="UPA54" s="766" t="s">
        <v>939</v>
      </c>
      <c r="UPB54" s="766"/>
      <c r="UPC54" s="766"/>
      <c r="UPD54" s="766"/>
      <c r="UPE54" s="766"/>
      <c r="UPF54" s="766"/>
      <c r="UPG54" s="766"/>
      <c r="UPH54" s="766"/>
      <c r="UPI54" s="766" t="s">
        <v>939</v>
      </c>
      <c r="UPJ54" s="766"/>
      <c r="UPK54" s="766"/>
      <c r="UPL54" s="766"/>
      <c r="UPM54" s="766"/>
      <c r="UPN54" s="766"/>
      <c r="UPO54" s="766"/>
      <c r="UPP54" s="766"/>
      <c r="UPQ54" s="766" t="s">
        <v>939</v>
      </c>
      <c r="UPR54" s="766"/>
      <c r="UPS54" s="766"/>
      <c r="UPT54" s="766"/>
      <c r="UPU54" s="766"/>
      <c r="UPV54" s="766"/>
      <c r="UPW54" s="766"/>
      <c r="UPX54" s="766"/>
      <c r="UPY54" s="766" t="s">
        <v>939</v>
      </c>
      <c r="UPZ54" s="766"/>
      <c r="UQA54" s="766"/>
      <c r="UQB54" s="766"/>
      <c r="UQC54" s="766"/>
      <c r="UQD54" s="766"/>
      <c r="UQE54" s="766"/>
      <c r="UQF54" s="766"/>
      <c r="UQG54" s="766" t="s">
        <v>939</v>
      </c>
      <c r="UQH54" s="766"/>
      <c r="UQI54" s="766"/>
      <c r="UQJ54" s="766"/>
      <c r="UQK54" s="766"/>
      <c r="UQL54" s="766"/>
      <c r="UQM54" s="766"/>
      <c r="UQN54" s="766"/>
      <c r="UQO54" s="766" t="s">
        <v>939</v>
      </c>
      <c r="UQP54" s="766"/>
      <c r="UQQ54" s="766"/>
      <c r="UQR54" s="766"/>
      <c r="UQS54" s="766"/>
      <c r="UQT54" s="766"/>
      <c r="UQU54" s="766"/>
      <c r="UQV54" s="766"/>
      <c r="UQW54" s="766" t="s">
        <v>939</v>
      </c>
      <c r="UQX54" s="766"/>
      <c r="UQY54" s="766"/>
      <c r="UQZ54" s="766"/>
      <c r="URA54" s="766"/>
      <c r="URB54" s="766"/>
      <c r="URC54" s="766"/>
      <c r="URD54" s="766"/>
      <c r="URE54" s="766" t="s">
        <v>939</v>
      </c>
      <c r="URF54" s="766"/>
      <c r="URG54" s="766"/>
      <c r="URH54" s="766"/>
      <c r="URI54" s="766"/>
      <c r="URJ54" s="766"/>
      <c r="URK54" s="766"/>
      <c r="URL54" s="766"/>
      <c r="URM54" s="766" t="s">
        <v>939</v>
      </c>
      <c r="URN54" s="766"/>
      <c r="URO54" s="766"/>
      <c r="URP54" s="766"/>
      <c r="URQ54" s="766"/>
      <c r="URR54" s="766"/>
      <c r="URS54" s="766"/>
      <c r="URT54" s="766"/>
      <c r="URU54" s="766" t="s">
        <v>939</v>
      </c>
      <c r="URV54" s="766"/>
      <c r="URW54" s="766"/>
      <c r="URX54" s="766"/>
      <c r="URY54" s="766"/>
      <c r="URZ54" s="766"/>
      <c r="USA54" s="766"/>
      <c r="USB54" s="766"/>
      <c r="USC54" s="766" t="s">
        <v>939</v>
      </c>
      <c r="USD54" s="766"/>
      <c r="USE54" s="766"/>
      <c r="USF54" s="766"/>
      <c r="USG54" s="766"/>
      <c r="USH54" s="766"/>
      <c r="USI54" s="766"/>
      <c r="USJ54" s="766"/>
      <c r="USK54" s="766" t="s">
        <v>939</v>
      </c>
      <c r="USL54" s="766"/>
      <c r="USM54" s="766"/>
      <c r="USN54" s="766"/>
      <c r="USO54" s="766"/>
      <c r="USP54" s="766"/>
      <c r="USQ54" s="766"/>
      <c r="USR54" s="766"/>
      <c r="USS54" s="766" t="s">
        <v>939</v>
      </c>
      <c r="UST54" s="766"/>
      <c r="USU54" s="766"/>
      <c r="USV54" s="766"/>
      <c r="USW54" s="766"/>
      <c r="USX54" s="766"/>
      <c r="USY54" s="766"/>
      <c r="USZ54" s="766"/>
      <c r="UTA54" s="766" t="s">
        <v>939</v>
      </c>
      <c r="UTB54" s="766"/>
      <c r="UTC54" s="766"/>
      <c r="UTD54" s="766"/>
      <c r="UTE54" s="766"/>
      <c r="UTF54" s="766"/>
      <c r="UTG54" s="766"/>
      <c r="UTH54" s="766"/>
      <c r="UTI54" s="766" t="s">
        <v>939</v>
      </c>
      <c r="UTJ54" s="766"/>
      <c r="UTK54" s="766"/>
      <c r="UTL54" s="766"/>
      <c r="UTM54" s="766"/>
      <c r="UTN54" s="766"/>
      <c r="UTO54" s="766"/>
      <c r="UTP54" s="766"/>
      <c r="UTQ54" s="766" t="s">
        <v>939</v>
      </c>
      <c r="UTR54" s="766"/>
      <c r="UTS54" s="766"/>
      <c r="UTT54" s="766"/>
      <c r="UTU54" s="766"/>
      <c r="UTV54" s="766"/>
      <c r="UTW54" s="766"/>
      <c r="UTX54" s="766"/>
      <c r="UTY54" s="766" t="s">
        <v>939</v>
      </c>
      <c r="UTZ54" s="766"/>
      <c r="UUA54" s="766"/>
      <c r="UUB54" s="766"/>
      <c r="UUC54" s="766"/>
      <c r="UUD54" s="766"/>
      <c r="UUE54" s="766"/>
      <c r="UUF54" s="766"/>
      <c r="UUG54" s="766" t="s">
        <v>939</v>
      </c>
      <c r="UUH54" s="766"/>
      <c r="UUI54" s="766"/>
      <c r="UUJ54" s="766"/>
      <c r="UUK54" s="766"/>
      <c r="UUL54" s="766"/>
      <c r="UUM54" s="766"/>
      <c r="UUN54" s="766"/>
      <c r="UUO54" s="766" t="s">
        <v>939</v>
      </c>
      <c r="UUP54" s="766"/>
      <c r="UUQ54" s="766"/>
      <c r="UUR54" s="766"/>
      <c r="UUS54" s="766"/>
      <c r="UUT54" s="766"/>
      <c r="UUU54" s="766"/>
      <c r="UUV54" s="766"/>
      <c r="UUW54" s="766" t="s">
        <v>939</v>
      </c>
      <c r="UUX54" s="766"/>
      <c r="UUY54" s="766"/>
      <c r="UUZ54" s="766"/>
      <c r="UVA54" s="766"/>
      <c r="UVB54" s="766"/>
      <c r="UVC54" s="766"/>
      <c r="UVD54" s="766"/>
      <c r="UVE54" s="766" t="s">
        <v>939</v>
      </c>
      <c r="UVF54" s="766"/>
      <c r="UVG54" s="766"/>
      <c r="UVH54" s="766"/>
      <c r="UVI54" s="766"/>
      <c r="UVJ54" s="766"/>
      <c r="UVK54" s="766"/>
      <c r="UVL54" s="766"/>
      <c r="UVM54" s="766" t="s">
        <v>939</v>
      </c>
      <c r="UVN54" s="766"/>
      <c r="UVO54" s="766"/>
      <c r="UVP54" s="766"/>
      <c r="UVQ54" s="766"/>
      <c r="UVR54" s="766"/>
      <c r="UVS54" s="766"/>
      <c r="UVT54" s="766"/>
      <c r="UVU54" s="766" t="s">
        <v>939</v>
      </c>
      <c r="UVV54" s="766"/>
      <c r="UVW54" s="766"/>
      <c r="UVX54" s="766"/>
      <c r="UVY54" s="766"/>
      <c r="UVZ54" s="766"/>
      <c r="UWA54" s="766"/>
      <c r="UWB54" s="766"/>
      <c r="UWC54" s="766" t="s">
        <v>939</v>
      </c>
      <c r="UWD54" s="766"/>
      <c r="UWE54" s="766"/>
      <c r="UWF54" s="766"/>
      <c r="UWG54" s="766"/>
      <c r="UWH54" s="766"/>
      <c r="UWI54" s="766"/>
      <c r="UWJ54" s="766"/>
      <c r="UWK54" s="766" t="s">
        <v>939</v>
      </c>
      <c r="UWL54" s="766"/>
      <c r="UWM54" s="766"/>
      <c r="UWN54" s="766"/>
      <c r="UWO54" s="766"/>
      <c r="UWP54" s="766"/>
      <c r="UWQ54" s="766"/>
      <c r="UWR54" s="766"/>
      <c r="UWS54" s="766" t="s">
        <v>939</v>
      </c>
      <c r="UWT54" s="766"/>
      <c r="UWU54" s="766"/>
      <c r="UWV54" s="766"/>
      <c r="UWW54" s="766"/>
      <c r="UWX54" s="766"/>
      <c r="UWY54" s="766"/>
      <c r="UWZ54" s="766"/>
      <c r="UXA54" s="766" t="s">
        <v>939</v>
      </c>
      <c r="UXB54" s="766"/>
      <c r="UXC54" s="766"/>
      <c r="UXD54" s="766"/>
      <c r="UXE54" s="766"/>
      <c r="UXF54" s="766"/>
      <c r="UXG54" s="766"/>
      <c r="UXH54" s="766"/>
      <c r="UXI54" s="766" t="s">
        <v>939</v>
      </c>
      <c r="UXJ54" s="766"/>
      <c r="UXK54" s="766"/>
      <c r="UXL54" s="766"/>
      <c r="UXM54" s="766"/>
      <c r="UXN54" s="766"/>
      <c r="UXO54" s="766"/>
      <c r="UXP54" s="766"/>
      <c r="UXQ54" s="766" t="s">
        <v>939</v>
      </c>
      <c r="UXR54" s="766"/>
      <c r="UXS54" s="766"/>
      <c r="UXT54" s="766"/>
      <c r="UXU54" s="766"/>
      <c r="UXV54" s="766"/>
      <c r="UXW54" s="766"/>
      <c r="UXX54" s="766"/>
      <c r="UXY54" s="766" t="s">
        <v>939</v>
      </c>
      <c r="UXZ54" s="766"/>
      <c r="UYA54" s="766"/>
      <c r="UYB54" s="766"/>
      <c r="UYC54" s="766"/>
      <c r="UYD54" s="766"/>
      <c r="UYE54" s="766"/>
      <c r="UYF54" s="766"/>
      <c r="UYG54" s="766" t="s">
        <v>939</v>
      </c>
      <c r="UYH54" s="766"/>
      <c r="UYI54" s="766"/>
      <c r="UYJ54" s="766"/>
      <c r="UYK54" s="766"/>
      <c r="UYL54" s="766"/>
      <c r="UYM54" s="766"/>
      <c r="UYN54" s="766"/>
      <c r="UYO54" s="766" t="s">
        <v>939</v>
      </c>
      <c r="UYP54" s="766"/>
      <c r="UYQ54" s="766"/>
      <c r="UYR54" s="766"/>
      <c r="UYS54" s="766"/>
      <c r="UYT54" s="766"/>
      <c r="UYU54" s="766"/>
      <c r="UYV54" s="766"/>
      <c r="UYW54" s="766" t="s">
        <v>939</v>
      </c>
      <c r="UYX54" s="766"/>
      <c r="UYY54" s="766"/>
      <c r="UYZ54" s="766"/>
      <c r="UZA54" s="766"/>
      <c r="UZB54" s="766"/>
      <c r="UZC54" s="766"/>
      <c r="UZD54" s="766"/>
      <c r="UZE54" s="766" t="s">
        <v>939</v>
      </c>
      <c r="UZF54" s="766"/>
      <c r="UZG54" s="766"/>
      <c r="UZH54" s="766"/>
      <c r="UZI54" s="766"/>
      <c r="UZJ54" s="766"/>
      <c r="UZK54" s="766"/>
      <c r="UZL54" s="766"/>
      <c r="UZM54" s="766" t="s">
        <v>939</v>
      </c>
      <c r="UZN54" s="766"/>
      <c r="UZO54" s="766"/>
      <c r="UZP54" s="766"/>
      <c r="UZQ54" s="766"/>
      <c r="UZR54" s="766"/>
      <c r="UZS54" s="766"/>
      <c r="UZT54" s="766"/>
      <c r="UZU54" s="766" t="s">
        <v>939</v>
      </c>
      <c r="UZV54" s="766"/>
      <c r="UZW54" s="766"/>
      <c r="UZX54" s="766"/>
      <c r="UZY54" s="766"/>
      <c r="UZZ54" s="766"/>
      <c r="VAA54" s="766"/>
      <c r="VAB54" s="766"/>
      <c r="VAC54" s="766" t="s">
        <v>939</v>
      </c>
      <c r="VAD54" s="766"/>
      <c r="VAE54" s="766"/>
      <c r="VAF54" s="766"/>
      <c r="VAG54" s="766"/>
      <c r="VAH54" s="766"/>
      <c r="VAI54" s="766"/>
      <c r="VAJ54" s="766"/>
      <c r="VAK54" s="766" t="s">
        <v>939</v>
      </c>
      <c r="VAL54" s="766"/>
      <c r="VAM54" s="766"/>
      <c r="VAN54" s="766"/>
      <c r="VAO54" s="766"/>
      <c r="VAP54" s="766"/>
      <c r="VAQ54" s="766"/>
      <c r="VAR54" s="766"/>
      <c r="VAS54" s="766" t="s">
        <v>939</v>
      </c>
      <c r="VAT54" s="766"/>
      <c r="VAU54" s="766"/>
      <c r="VAV54" s="766"/>
      <c r="VAW54" s="766"/>
      <c r="VAX54" s="766"/>
      <c r="VAY54" s="766"/>
      <c r="VAZ54" s="766"/>
      <c r="VBA54" s="766" t="s">
        <v>939</v>
      </c>
      <c r="VBB54" s="766"/>
      <c r="VBC54" s="766"/>
      <c r="VBD54" s="766"/>
      <c r="VBE54" s="766"/>
      <c r="VBF54" s="766"/>
      <c r="VBG54" s="766"/>
      <c r="VBH54" s="766"/>
      <c r="VBI54" s="766" t="s">
        <v>939</v>
      </c>
      <c r="VBJ54" s="766"/>
      <c r="VBK54" s="766"/>
      <c r="VBL54" s="766"/>
      <c r="VBM54" s="766"/>
      <c r="VBN54" s="766"/>
      <c r="VBO54" s="766"/>
      <c r="VBP54" s="766"/>
      <c r="VBQ54" s="766" t="s">
        <v>939</v>
      </c>
      <c r="VBR54" s="766"/>
      <c r="VBS54" s="766"/>
      <c r="VBT54" s="766"/>
      <c r="VBU54" s="766"/>
      <c r="VBV54" s="766"/>
      <c r="VBW54" s="766"/>
      <c r="VBX54" s="766"/>
      <c r="VBY54" s="766" t="s">
        <v>939</v>
      </c>
      <c r="VBZ54" s="766"/>
      <c r="VCA54" s="766"/>
      <c r="VCB54" s="766"/>
      <c r="VCC54" s="766"/>
      <c r="VCD54" s="766"/>
      <c r="VCE54" s="766"/>
      <c r="VCF54" s="766"/>
      <c r="VCG54" s="766" t="s">
        <v>939</v>
      </c>
      <c r="VCH54" s="766"/>
      <c r="VCI54" s="766"/>
      <c r="VCJ54" s="766"/>
      <c r="VCK54" s="766"/>
      <c r="VCL54" s="766"/>
      <c r="VCM54" s="766"/>
      <c r="VCN54" s="766"/>
      <c r="VCO54" s="766" t="s">
        <v>939</v>
      </c>
      <c r="VCP54" s="766"/>
      <c r="VCQ54" s="766"/>
      <c r="VCR54" s="766"/>
      <c r="VCS54" s="766"/>
      <c r="VCT54" s="766"/>
      <c r="VCU54" s="766"/>
      <c r="VCV54" s="766"/>
      <c r="VCW54" s="766" t="s">
        <v>939</v>
      </c>
      <c r="VCX54" s="766"/>
      <c r="VCY54" s="766"/>
      <c r="VCZ54" s="766"/>
      <c r="VDA54" s="766"/>
      <c r="VDB54" s="766"/>
      <c r="VDC54" s="766"/>
      <c r="VDD54" s="766"/>
      <c r="VDE54" s="766" t="s">
        <v>939</v>
      </c>
      <c r="VDF54" s="766"/>
      <c r="VDG54" s="766"/>
      <c r="VDH54" s="766"/>
      <c r="VDI54" s="766"/>
      <c r="VDJ54" s="766"/>
      <c r="VDK54" s="766"/>
      <c r="VDL54" s="766"/>
      <c r="VDM54" s="766" t="s">
        <v>939</v>
      </c>
      <c r="VDN54" s="766"/>
      <c r="VDO54" s="766"/>
      <c r="VDP54" s="766"/>
      <c r="VDQ54" s="766"/>
      <c r="VDR54" s="766"/>
      <c r="VDS54" s="766"/>
      <c r="VDT54" s="766"/>
      <c r="VDU54" s="766" t="s">
        <v>939</v>
      </c>
      <c r="VDV54" s="766"/>
      <c r="VDW54" s="766"/>
      <c r="VDX54" s="766"/>
      <c r="VDY54" s="766"/>
      <c r="VDZ54" s="766"/>
      <c r="VEA54" s="766"/>
      <c r="VEB54" s="766"/>
      <c r="VEC54" s="766" t="s">
        <v>939</v>
      </c>
      <c r="VED54" s="766"/>
      <c r="VEE54" s="766"/>
      <c r="VEF54" s="766"/>
      <c r="VEG54" s="766"/>
      <c r="VEH54" s="766"/>
      <c r="VEI54" s="766"/>
      <c r="VEJ54" s="766"/>
      <c r="VEK54" s="766" t="s">
        <v>939</v>
      </c>
      <c r="VEL54" s="766"/>
      <c r="VEM54" s="766"/>
      <c r="VEN54" s="766"/>
      <c r="VEO54" s="766"/>
      <c r="VEP54" s="766"/>
      <c r="VEQ54" s="766"/>
      <c r="VER54" s="766"/>
      <c r="VES54" s="766" t="s">
        <v>939</v>
      </c>
      <c r="VET54" s="766"/>
      <c r="VEU54" s="766"/>
      <c r="VEV54" s="766"/>
      <c r="VEW54" s="766"/>
      <c r="VEX54" s="766"/>
      <c r="VEY54" s="766"/>
      <c r="VEZ54" s="766"/>
      <c r="VFA54" s="766" t="s">
        <v>939</v>
      </c>
      <c r="VFB54" s="766"/>
      <c r="VFC54" s="766"/>
      <c r="VFD54" s="766"/>
      <c r="VFE54" s="766"/>
      <c r="VFF54" s="766"/>
      <c r="VFG54" s="766"/>
      <c r="VFH54" s="766"/>
      <c r="VFI54" s="766" t="s">
        <v>939</v>
      </c>
      <c r="VFJ54" s="766"/>
      <c r="VFK54" s="766"/>
      <c r="VFL54" s="766"/>
      <c r="VFM54" s="766"/>
      <c r="VFN54" s="766"/>
      <c r="VFO54" s="766"/>
      <c r="VFP54" s="766"/>
      <c r="VFQ54" s="766" t="s">
        <v>939</v>
      </c>
      <c r="VFR54" s="766"/>
      <c r="VFS54" s="766"/>
      <c r="VFT54" s="766"/>
      <c r="VFU54" s="766"/>
      <c r="VFV54" s="766"/>
      <c r="VFW54" s="766"/>
      <c r="VFX54" s="766"/>
      <c r="VFY54" s="766" t="s">
        <v>939</v>
      </c>
      <c r="VFZ54" s="766"/>
      <c r="VGA54" s="766"/>
      <c r="VGB54" s="766"/>
      <c r="VGC54" s="766"/>
      <c r="VGD54" s="766"/>
      <c r="VGE54" s="766"/>
      <c r="VGF54" s="766"/>
      <c r="VGG54" s="766" t="s">
        <v>939</v>
      </c>
      <c r="VGH54" s="766"/>
      <c r="VGI54" s="766"/>
      <c r="VGJ54" s="766"/>
      <c r="VGK54" s="766"/>
      <c r="VGL54" s="766"/>
      <c r="VGM54" s="766"/>
      <c r="VGN54" s="766"/>
      <c r="VGO54" s="766" t="s">
        <v>939</v>
      </c>
      <c r="VGP54" s="766"/>
      <c r="VGQ54" s="766"/>
      <c r="VGR54" s="766"/>
      <c r="VGS54" s="766"/>
      <c r="VGT54" s="766"/>
      <c r="VGU54" s="766"/>
      <c r="VGV54" s="766"/>
      <c r="VGW54" s="766" t="s">
        <v>939</v>
      </c>
      <c r="VGX54" s="766"/>
      <c r="VGY54" s="766"/>
      <c r="VGZ54" s="766"/>
      <c r="VHA54" s="766"/>
      <c r="VHB54" s="766"/>
      <c r="VHC54" s="766"/>
      <c r="VHD54" s="766"/>
      <c r="VHE54" s="766" t="s">
        <v>939</v>
      </c>
      <c r="VHF54" s="766"/>
      <c r="VHG54" s="766"/>
      <c r="VHH54" s="766"/>
      <c r="VHI54" s="766"/>
      <c r="VHJ54" s="766"/>
      <c r="VHK54" s="766"/>
      <c r="VHL54" s="766"/>
      <c r="VHM54" s="766" t="s">
        <v>939</v>
      </c>
      <c r="VHN54" s="766"/>
      <c r="VHO54" s="766"/>
      <c r="VHP54" s="766"/>
      <c r="VHQ54" s="766"/>
      <c r="VHR54" s="766"/>
      <c r="VHS54" s="766"/>
      <c r="VHT54" s="766"/>
      <c r="VHU54" s="766" t="s">
        <v>939</v>
      </c>
      <c r="VHV54" s="766"/>
      <c r="VHW54" s="766"/>
      <c r="VHX54" s="766"/>
      <c r="VHY54" s="766"/>
      <c r="VHZ54" s="766"/>
      <c r="VIA54" s="766"/>
      <c r="VIB54" s="766"/>
      <c r="VIC54" s="766" t="s">
        <v>939</v>
      </c>
      <c r="VID54" s="766"/>
      <c r="VIE54" s="766"/>
      <c r="VIF54" s="766"/>
      <c r="VIG54" s="766"/>
      <c r="VIH54" s="766"/>
      <c r="VII54" s="766"/>
      <c r="VIJ54" s="766"/>
      <c r="VIK54" s="766" t="s">
        <v>939</v>
      </c>
      <c r="VIL54" s="766"/>
      <c r="VIM54" s="766"/>
      <c r="VIN54" s="766"/>
      <c r="VIO54" s="766"/>
      <c r="VIP54" s="766"/>
      <c r="VIQ54" s="766"/>
      <c r="VIR54" s="766"/>
      <c r="VIS54" s="766" t="s">
        <v>939</v>
      </c>
      <c r="VIT54" s="766"/>
      <c r="VIU54" s="766"/>
      <c r="VIV54" s="766"/>
      <c r="VIW54" s="766"/>
      <c r="VIX54" s="766"/>
      <c r="VIY54" s="766"/>
      <c r="VIZ54" s="766"/>
      <c r="VJA54" s="766" t="s">
        <v>939</v>
      </c>
      <c r="VJB54" s="766"/>
      <c r="VJC54" s="766"/>
      <c r="VJD54" s="766"/>
      <c r="VJE54" s="766"/>
      <c r="VJF54" s="766"/>
      <c r="VJG54" s="766"/>
      <c r="VJH54" s="766"/>
      <c r="VJI54" s="766" t="s">
        <v>939</v>
      </c>
      <c r="VJJ54" s="766"/>
      <c r="VJK54" s="766"/>
      <c r="VJL54" s="766"/>
      <c r="VJM54" s="766"/>
      <c r="VJN54" s="766"/>
      <c r="VJO54" s="766"/>
      <c r="VJP54" s="766"/>
      <c r="VJQ54" s="766" t="s">
        <v>939</v>
      </c>
      <c r="VJR54" s="766"/>
      <c r="VJS54" s="766"/>
      <c r="VJT54" s="766"/>
      <c r="VJU54" s="766"/>
      <c r="VJV54" s="766"/>
      <c r="VJW54" s="766"/>
      <c r="VJX54" s="766"/>
      <c r="VJY54" s="766" t="s">
        <v>939</v>
      </c>
      <c r="VJZ54" s="766"/>
      <c r="VKA54" s="766"/>
      <c r="VKB54" s="766"/>
      <c r="VKC54" s="766"/>
      <c r="VKD54" s="766"/>
      <c r="VKE54" s="766"/>
      <c r="VKF54" s="766"/>
      <c r="VKG54" s="766" t="s">
        <v>939</v>
      </c>
      <c r="VKH54" s="766"/>
      <c r="VKI54" s="766"/>
      <c r="VKJ54" s="766"/>
      <c r="VKK54" s="766"/>
      <c r="VKL54" s="766"/>
      <c r="VKM54" s="766"/>
      <c r="VKN54" s="766"/>
      <c r="VKO54" s="766" t="s">
        <v>939</v>
      </c>
      <c r="VKP54" s="766"/>
      <c r="VKQ54" s="766"/>
      <c r="VKR54" s="766"/>
      <c r="VKS54" s="766"/>
      <c r="VKT54" s="766"/>
      <c r="VKU54" s="766"/>
      <c r="VKV54" s="766"/>
      <c r="VKW54" s="766" t="s">
        <v>939</v>
      </c>
      <c r="VKX54" s="766"/>
      <c r="VKY54" s="766"/>
      <c r="VKZ54" s="766"/>
      <c r="VLA54" s="766"/>
      <c r="VLB54" s="766"/>
      <c r="VLC54" s="766"/>
      <c r="VLD54" s="766"/>
      <c r="VLE54" s="766" t="s">
        <v>939</v>
      </c>
      <c r="VLF54" s="766"/>
      <c r="VLG54" s="766"/>
      <c r="VLH54" s="766"/>
      <c r="VLI54" s="766"/>
      <c r="VLJ54" s="766"/>
      <c r="VLK54" s="766"/>
      <c r="VLL54" s="766"/>
      <c r="VLM54" s="766" t="s">
        <v>939</v>
      </c>
      <c r="VLN54" s="766"/>
      <c r="VLO54" s="766"/>
      <c r="VLP54" s="766"/>
      <c r="VLQ54" s="766"/>
      <c r="VLR54" s="766"/>
      <c r="VLS54" s="766"/>
      <c r="VLT54" s="766"/>
      <c r="VLU54" s="766" t="s">
        <v>939</v>
      </c>
      <c r="VLV54" s="766"/>
      <c r="VLW54" s="766"/>
      <c r="VLX54" s="766"/>
      <c r="VLY54" s="766"/>
      <c r="VLZ54" s="766"/>
      <c r="VMA54" s="766"/>
      <c r="VMB54" s="766"/>
      <c r="VMC54" s="766" t="s">
        <v>939</v>
      </c>
      <c r="VMD54" s="766"/>
      <c r="VME54" s="766"/>
      <c r="VMF54" s="766"/>
      <c r="VMG54" s="766"/>
      <c r="VMH54" s="766"/>
      <c r="VMI54" s="766"/>
      <c r="VMJ54" s="766"/>
      <c r="VMK54" s="766" t="s">
        <v>939</v>
      </c>
      <c r="VML54" s="766"/>
      <c r="VMM54" s="766"/>
      <c r="VMN54" s="766"/>
      <c r="VMO54" s="766"/>
      <c r="VMP54" s="766"/>
      <c r="VMQ54" s="766"/>
      <c r="VMR54" s="766"/>
      <c r="VMS54" s="766" t="s">
        <v>939</v>
      </c>
      <c r="VMT54" s="766"/>
      <c r="VMU54" s="766"/>
      <c r="VMV54" s="766"/>
      <c r="VMW54" s="766"/>
      <c r="VMX54" s="766"/>
      <c r="VMY54" s="766"/>
      <c r="VMZ54" s="766"/>
      <c r="VNA54" s="766" t="s">
        <v>939</v>
      </c>
      <c r="VNB54" s="766"/>
      <c r="VNC54" s="766"/>
      <c r="VND54" s="766"/>
      <c r="VNE54" s="766"/>
      <c r="VNF54" s="766"/>
      <c r="VNG54" s="766"/>
      <c r="VNH54" s="766"/>
      <c r="VNI54" s="766" t="s">
        <v>939</v>
      </c>
      <c r="VNJ54" s="766"/>
      <c r="VNK54" s="766"/>
      <c r="VNL54" s="766"/>
      <c r="VNM54" s="766"/>
      <c r="VNN54" s="766"/>
      <c r="VNO54" s="766"/>
      <c r="VNP54" s="766"/>
      <c r="VNQ54" s="766" t="s">
        <v>939</v>
      </c>
      <c r="VNR54" s="766"/>
      <c r="VNS54" s="766"/>
      <c r="VNT54" s="766"/>
      <c r="VNU54" s="766"/>
      <c r="VNV54" s="766"/>
      <c r="VNW54" s="766"/>
      <c r="VNX54" s="766"/>
      <c r="VNY54" s="766" t="s">
        <v>939</v>
      </c>
      <c r="VNZ54" s="766"/>
      <c r="VOA54" s="766"/>
      <c r="VOB54" s="766"/>
      <c r="VOC54" s="766"/>
      <c r="VOD54" s="766"/>
      <c r="VOE54" s="766"/>
      <c r="VOF54" s="766"/>
      <c r="VOG54" s="766" t="s">
        <v>939</v>
      </c>
      <c r="VOH54" s="766"/>
      <c r="VOI54" s="766"/>
      <c r="VOJ54" s="766"/>
      <c r="VOK54" s="766"/>
      <c r="VOL54" s="766"/>
      <c r="VOM54" s="766"/>
      <c r="VON54" s="766"/>
      <c r="VOO54" s="766" t="s">
        <v>939</v>
      </c>
      <c r="VOP54" s="766"/>
      <c r="VOQ54" s="766"/>
      <c r="VOR54" s="766"/>
      <c r="VOS54" s="766"/>
      <c r="VOT54" s="766"/>
      <c r="VOU54" s="766"/>
      <c r="VOV54" s="766"/>
      <c r="VOW54" s="766" t="s">
        <v>939</v>
      </c>
      <c r="VOX54" s="766"/>
      <c r="VOY54" s="766"/>
      <c r="VOZ54" s="766"/>
      <c r="VPA54" s="766"/>
      <c r="VPB54" s="766"/>
      <c r="VPC54" s="766"/>
      <c r="VPD54" s="766"/>
      <c r="VPE54" s="766" t="s">
        <v>939</v>
      </c>
      <c r="VPF54" s="766"/>
      <c r="VPG54" s="766"/>
      <c r="VPH54" s="766"/>
      <c r="VPI54" s="766"/>
      <c r="VPJ54" s="766"/>
      <c r="VPK54" s="766"/>
      <c r="VPL54" s="766"/>
      <c r="VPM54" s="766" t="s">
        <v>939</v>
      </c>
      <c r="VPN54" s="766"/>
      <c r="VPO54" s="766"/>
      <c r="VPP54" s="766"/>
      <c r="VPQ54" s="766"/>
      <c r="VPR54" s="766"/>
      <c r="VPS54" s="766"/>
      <c r="VPT54" s="766"/>
      <c r="VPU54" s="766" t="s">
        <v>939</v>
      </c>
      <c r="VPV54" s="766"/>
      <c r="VPW54" s="766"/>
      <c r="VPX54" s="766"/>
      <c r="VPY54" s="766"/>
      <c r="VPZ54" s="766"/>
      <c r="VQA54" s="766"/>
      <c r="VQB54" s="766"/>
      <c r="VQC54" s="766" t="s">
        <v>939</v>
      </c>
      <c r="VQD54" s="766"/>
      <c r="VQE54" s="766"/>
      <c r="VQF54" s="766"/>
      <c r="VQG54" s="766"/>
      <c r="VQH54" s="766"/>
      <c r="VQI54" s="766"/>
      <c r="VQJ54" s="766"/>
      <c r="VQK54" s="766" t="s">
        <v>939</v>
      </c>
      <c r="VQL54" s="766"/>
      <c r="VQM54" s="766"/>
      <c r="VQN54" s="766"/>
      <c r="VQO54" s="766"/>
      <c r="VQP54" s="766"/>
      <c r="VQQ54" s="766"/>
      <c r="VQR54" s="766"/>
      <c r="VQS54" s="766" t="s">
        <v>939</v>
      </c>
      <c r="VQT54" s="766"/>
      <c r="VQU54" s="766"/>
      <c r="VQV54" s="766"/>
      <c r="VQW54" s="766"/>
      <c r="VQX54" s="766"/>
      <c r="VQY54" s="766"/>
      <c r="VQZ54" s="766"/>
      <c r="VRA54" s="766" t="s">
        <v>939</v>
      </c>
      <c r="VRB54" s="766"/>
      <c r="VRC54" s="766"/>
      <c r="VRD54" s="766"/>
      <c r="VRE54" s="766"/>
      <c r="VRF54" s="766"/>
      <c r="VRG54" s="766"/>
      <c r="VRH54" s="766"/>
      <c r="VRI54" s="766" t="s">
        <v>939</v>
      </c>
      <c r="VRJ54" s="766"/>
      <c r="VRK54" s="766"/>
      <c r="VRL54" s="766"/>
      <c r="VRM54" s="766"/>
      <c r="VRN54" s="766"/>
      <c r="VRO54" s="766"/>
      <c r="VRP54" s="766"/>
      <c r="VRQ54" s="766" t="s">
        <v>939</v>
      </c>
      <c r="VRR54" s="766"/>
      <c r="VRS54" s="766"/>
      <c r="VRT54" s="766"/>
      <c r="VRU54" s="766"/>
      <c r="VRV54" s="766"/>
      <c r="VRW54" s="766"/>
      <c r="VRX54" s="766"/>
      <c r="VRY54" s="766" t="s">
        <v>939</v>
      </c>
      <c r="VRZ54" s="766"/>
      <c r="VSA54" s="766"/>
      <c r="VSB54" s="766"/>
      <c r="VSC54" s="766"/>
      <c r="VSD54" s="766"/>
      <c r="VSE54" s="766"/>
      <c r="VSF54" s="766"/>
      <c r="VSG54" s="766" t="s">
        <v>939</v>
      </c>
      <c r="VSH54" s="766"/>
      <c r="VSI54" s="766"/>
      <c r="VSJ54" s="766"/>
      <c r="VSK54" s="766"/>
      <c r="VSL54" s="766"/>
      <c r="VSM54" s="766"/>
      <c r="VSN54" s="766"/>
      <c r="VSO54" s="766" t="s">
        <v>939</v>
      </c>
      <c r="VSP54" s="766"/>
      <c r="VSQ54" s="766"/>
      <c r="VSR54" s="766"/>
      <c r="VSS54" s="766"/>
      <c r="VST54" s="766"/>
      <c r="VSU54" s="766"/>
      <c r="VSV54" s="766"/>
      <c r="VSW54" s="766" t="s">
        <v>939</v>
      </c>
      <c r="VSX54" s="766"/>
      <c r="VSY54" s="766"/>
      <c r="VSZ54" s="766"/>
      <c r="VTA54" s="766"/>
      <c r="VTB54" s="766"/>
      <c r="VTC54" s="766"/>
      <c r="VTD54" s="766"/>
      <c r="VTE54" s="766" t="s">
        <v>939</v>
      </c>
      <c r="VTF54" s="766"/>
      <c r="VTG54" s="766"/>
      <c r="VTH54" s="766"/>
      <c r="VTI54" s="766"/>
      <c r="VTJ54" s="766"/>
      <c r="VTK54" s="766"/>
      <c r="VTL54" s="766"/>
      <c r="VTM54" s="766" t="s">
        <v>939</v>
      </c>
      <c r="VTN54" s="766"/>
      <c r="VTO54" s="766"/>
      <c r="VTP54" s="766"/>
      <c r="VTQ54" s="766"/>
      <c r="VTR54" s="766"/>
      <c r="VTS54" s="766"/>
      <c r="VTT54" s="766"/>
      <c r="VTU54" s="766" t="s">
        <v>939</v>
      </c>
      <c r="VTV54" s="766"/>
      <c r="VTW54" s="766"/>
      <c r="VTX54" s="766"/>
      <c r="VTY54" s="766"/>
      <c r="VTZ54" s="766"/>
      <c r="VUA54" s="766"/>
      <c r="VUB54" s="766"/>
      <c r="VUC54" s="766" t="s">
        <v>939</v>
      </c>
      <c r="VUD54" s="766"/>
      <c r="VUE54" s="766"/>
      <c r="VUF54" s="766"/>
      <c r="VUG54" s="766"/>
      <c r="VUH54" s="766"/>
      <c r="VUI54" s="766"/>
      <c r="VUJ54" s="766"/>
      <c r="VUK54" s="766" t="s">
        <v>939</v>
      </c>
      <c r="VUL54" s="766"/>
      <c r="VUM54" s="766"/>
      <c r="VUN54" s="766"/>
      <c r="VUO54" s="766"/>
      <c r="VUP54" s="766"/>
      <c r="VUQ54" s="766"/>
      <c r="VUR54" s="766"/>
      <c r="VUS54" s="766" t="s">
        <v>939</v>
      </c>
      <c r="VUT54" s="766"/>
      <c r="VUU54" s="766"/>
      <c r="VUV54" s="766"/>
      <c r="VUW54" s="766"/>
      <c r="VUX54" s="766"/>
      <c r="VUY54" s="766"/>
      <c r="VUZ54" s="766"/>
      <c r="VVA54" s="766" t="s">
        <v>939</v>
      </c>
      <c r="VVB54" s="766"/>
      <c r="VVC54" s="766"/>
      <c r="VVD54" s="766"/>
      <c r="VVE54" s="766"/>
      <c r="VVF54" s="766"/>
      <c r="VVG54" s="766"/>
      <c r="VVH54" s="766"/>
      <c r="VVI54" s="766" t="s">
        <v>939</v>
      </c>
      <c r="VVJ54" s="766"/>
      <c r="VVK54" s="766"/>
      <c r="VVL54" s="766"/>
      <c r="VVM54" s="766"/>
      <c r="VVN54" s="766"/>
      <c r="VVO54" s="766"/>
      <c r="VVP54" s="766"/>
      <c r="VVQ54" s="766" t="s">
        <v>939</v>
      </c>
      <c r="VVR54" s="766"/>
      <c r="VVS54" s="766"/>
      <c r="VVT54" s="766"/>
      <c r="VVU54" s="766"/>
      <c r="VVV54" s="766"/>
      <c r="VVW54" s="766"/>
      <c r="VVX54" s="766"/>
      <c r="VVY54" s="766" t="s">
        <v>939</v>
      </c>
      <c r="VVZ54" s="766"/>
      <c r="VWA54" s="766"/>
      <c r="VWB54" s="766"/>
      <c r="VWC54" s="766"/>
      <c r="VWD54" s="766"/>
      <c r="VWE54" s="766"/>
      <c r="VWF54" s="766"/>
      <c r="VWG54" s="766" t="s">
        <v>939</v>
      </c>
      <c r="VWH54" s="766"/>
      <c r="VWI54" s="766"/>
      <c r="VWJ54" s="766"/>
      <c r="VWK54" s="766"/>
      <c r="VWL54" s="766"/>
      <c r="VWM54" s="766"/>
      <c r="VWN54" s="766"/>
      <c r="VWO54" s="766" t="s">
        <v>939</v>
      </c>
      <c r="VWP54" s="766"/>
      <c r="VWQ54" s="766"/>
      <c r="VWR54" s="766"/>
      <c r="VWS54" s="766"/>
      <c r="VWT54" s="766"/>
      <c r="VWU54" s="766"/>
      <c r="VWV54" s="766"/>
      <c r="VWW54" s="766" t="s">
        <v>939</v>
      </c>
      <c r="VWX54" s="766"/>
      <c r="VWY54" s="766"/>
      <c r="VWZ54" s="766"/>
      <c r="VXA54" s="766"/>
      <c r="VXB54" s="766"/>
      <c r="VXC54" s="766"/>
      <c r="VXD54" s="766"/>
      <c r="VXE54" s="766" t="s">
        <v>939</v>
      </c>
      <c r="VXF54" s="766"/>
      <c r="VXG54" s="766"/>
      <c r="VXH54" s="766"/>
      <c r="VXI54" s="766"/>
      <c r="VXJ54" s="766"/>
      <c r="VXK54" s="766"/>
      <c r="VXL54" s="766"/>
      <c r="VXM54" s="766" t="s">
        <v>939</v>
      </c>
      <c r="VXN54" s="766"/>
      <c r="VXO54" s="766"/>
      <c r="VXP54" s="766"/>
      <c r="VXQ54" s="766"/>
      <c r="VXR54" s="766"/>
      <c r="VXS54" s="766"/>
      <c r="VXT54" s="766"/>
      <c r="VXU54" s="766" t="s">
        <v>939</v>
      </c>
      <c r="VXV54" s="766"/>
      <c r="VXW54" s="766"/>
      <c r="VXX54" s="766"/>
      <c r="VXY54" s="766"/>
      <c r="VXZ54" s="766"/>
      <c r="VYA54" s="766"/>
      <c r="VYB54" s="766"/>
      <c r="VYC54" s="766" t="s">
        <v>939</v>
      </c>
      <c r="VYD54" s="766"/>
      <c r="VYE54" s="766"/>
      <c r="VYF54" s="766"/>
      <c r="VYG54" s="766"/>
      <c r="VYH54" s="766"/>
      <c r="VYI54" s="766"/>
      <c r="VYJ54" s="766"/>
      <c r="VYK54" s="766" t="s">
        <v>939</v>
      </c>
      <c r="VYL54" s="766"/>
      <c r="VYM54" s="766"/>
      <c r="VYN54" s="766"/>
      <c r="VYO54" s="766"/>
      <c r="VYP54" s="766"/>
      <c r="VYQ54" s="766"/>
      <c r="VYR54" s="766"/>
      <c r="VYS54" s="766" t="s">
        <v>939</v>
      </c>
      <c r="VYT54" s="766"/>
      <c r="VYU54" s="766"/>
      <c r="VYV54" s="766"/>
      <c r="VYW54" s="766"/>
      <c r="VYX54" s="766"/>
      <c r="VYY54" s="766"/>
      <c r="VYZ54" s="766"/>
      <c r="VZA54" s="766" t="s">
        <v>939</v>
      </c>
      <c r="VZB54" s="766"/>
      <c r="VZC54" s="766"/>
      <c r="VZD54" s="766"/>
      <c r="VZE54" s="766"/>
      <c r="VZF54" s="766"/>
      <c r="VZG54" s="766"/>
      <c r="VZH54" s="766"/>
      <c r="VZI54" s="766" t="s">
        <v>939</v>
      </c>
      <c r="VZJ54" s="766"/>
      <c r="VZK54" s="766"/>
      <c r="VZL54" s="766"/>
      <c r="VZM54" s="766"/>
      <c r="VZN54" s="766"/>
      <c r="VZO54" s="766"/>
      <c r="VZP54" s="766"/>
      <c r="VZQ54" s="766" t="s">
        <v>939</v>
      </c>
      <c r="VZR54" s="766"/>
      <c r="VZS54" s="766"/>
      <c r="VZT54" s="766"/>
      <c r="VZU54" s="766"/>
      <c r="VZV54" s="766"/>
      <c r="VZW54" s="766"/>
      <c r="VZX54" s="766"/>
      <c r="VZY54" s="766" t="s">
        <v>939</v>
      </c>
      <c r="VZZ54" s="766"/>
      <c r="WAA54" s="766"/>
      <c r="WAB54" s="766"/>
      <c r="WAC54" s="766"/>
      <c r="WAD54" s="766"/>
      <c r="WAE54" s="766"/>
      <c r="WAF54" s="766"/>
      <c r="WAG54" s="766" t="s">
        <v>939</v>
      </c>
      <c r="WAH54" s="766"/>
      <c r="WAI54" s="766"/>
      <c r="WAJ54" s="766"/>
      <c r="WAK54" s="766"/>
      <c r="WAL54" s="766"/>
      <c r="WAM54" s="766"/>
      <c r="WAN54" s="766"/>
      <c r="WAO54" s="766" t="s">
        <v>939</v>
      </c>
      <c r="WAP54" s="766"/>
      <c r="WAQ54" s="766"/>
      <c r="WAR54" s="766"/>
      <c r="WAS54" s="766"/>
      <c r="WAT54" s="766"/>
      <c r="WAU54" s="766"/>
      <c r="WAV54" s="766"/>
      <c r="WAW54" s="766" t="s">
        <v>939</v>
      </c>
      <c r="WAX54" s="766"/>
      <c r="WAY54" s="766"/>
      <c r="WAZ54" s="766"/>
      <c r="WBA54" s="766"/>
      <c r="WBB54" s="766"/>
      <c r="WBC54" s="766"/>
      <c r="WBD54" s="766"/>
      <c r="WBE54" s="766" t="s">
        <v>939</v>
      </c>
      <c r="WBF54" s="766"/>
      <c r="WBG54" s="766"/>
      <c r="WBH54" s="766"/>
      <c r="WBI54" s="766"/>
      <c r="WBJ54" s="766"/>
      <c r="WBK54" s="766"/>
      <c r="WBL54" s="766"/>
      <c r="WBM54" s="766" t="s">
        <v>939</v>
      </c>
      <c r="WBN54" s="766"/>
      <c r="WBO54" s="766"/>
      <c r="WBP54" s="766"/>
      <c r="WBQ54" s="766"/>
      <c r="WBR54" s="766"/>
      <c r="WBS54" s="766"/>
      <c r="WBT54" s="766"/>
      <c r="WBU54" s="766" t="s">
        <v>939</v>
      </c>
      <c r="WBV54" s="766"/>
      <c r="WBW54" s="766"/>
      <c r="WBX54" s="766"/>
      <c r="WBY54" s="766"/>
      <c r="WBZ54" s="766"/>
      <c r="WCA54" s="766"/>
      <c r="WCB54" s="766"/>
      <c r="WCC54" s="766" t="s">
        <v>939</v>
      </c>
      <c r="WCD54" s="766"/>
      <c r="WCE54" s="766"/>
      <c r="WCF54" s="766"/>
      <c r="WCG54" s="766"/>
      <c r="WCH54" s="766"/>
      <c r="WCI54" s="766"/>
      <c r="WCJ54" s="766"/>
      <c r="WCK54" s="766" t="s">
        <v>939</v>
      </c>
      <c r="WCL54" s="766"/>
      <c r="WCM54" s="766"/>
      <c r="WCN54" s="766"/>
      <c r="WCO54" s="766"/>
      <c r="WCP54" s="766"/>
      <c r="WCQ54" s="766"/>
      <c r="WCR54" s="766"/>
      <c r="WCS54" s="766" t="s">
        <v>939</v>
      </c>
      <c r="WCT54" s="766"/>
      <c r="WCU54" s="766"/>
      <c r="WCV54" s="766"/>
      <c r="WCW54" s="766"/>
      <c r="WCX54" s="766"/>
      <c r="WCY54" s="766"/>
      <c r="WCZ54" s="766"/>
      <c r="WDA54" s="766" t="s">
        <v>939</v>
      </c>
      <c r="WDB54" s="766"/>
      <c r="WDC54" s="766"/>
      <c r="WDD54" s="766"/>
      <c r="WDE54" s="766"/>
      <c r="WDF54" s="766"/>
      <c r="WDG54" s="766"/>
      <c r="WDH54" s="766"/>
      <c r="WDI54" s="766" t="s">
        <v>939</v>
      </c>
      <c r="WDJ54" s="766"/>
      <c r="WDK54" s="766"/>
      <c r="WDL54" s="766"/>
      <c r="WDM54" s="766"/>
      <c r="WDN54" s="766"/>
      <c r="WDO54" s="766"/>
      <c r="WDP54" s="766"/>
      <c r="WDQ54" s="766" t="s">
        <v>939</v>
      </c>
      <c r="WDR54" s="766"/>
      <c r="WDS54" s="766"/>
      <c r="WDT54" s="766"/>
      <c r="WDU54" s="766"/>
      <c r="WDV54" s="766"/>
      <c r="WDW54" s="766"/>
      <c r="WDX54" s="766"/>
      <c r="WDY54" s="766" t="s">
        <v>939</v>
      </c>
      <c r="WDZ54" s="766"/>
      <c r="WEA54" s="766"/>
      <c r="WEB54" s="766"/>
      <c r="WEC54" s="766"/>
      <c r="WED54" s="766"/>
      <c r="WEE54" s="766"/>
      <c r="WEF54" s="766"/>
      <c r="WEG54" s="766" t="s">
        <v>939</v>
      </c>
      <c r="WEH54" s="766"/>
      <c r="WEI54" s="766"/>
      <c r="WEJ54" s="766"/>
      <c r="WEK54" s="766"/>
      <c r="WEL54" s="766"/>
      <c r="WEM54" s="766"/>
      <c r="WEN54" s="766"/>
      <c r="WEO54" s="766" t="s">
        <v>939</v>
      </c>
      <c r="WEP54" s="766"/>
      <c r="WEQ54" s="766"/>
      <c r="WER54" s="766"/>
      <c r="WES54" s="766"/>
      <c r="WET54" s="766"/>
      <c r="WEU54" s="766"/>
      <c r="WEV54" s="766"/>
      <c r="WEW54" s="766" t="s">
        <v>939</v>
      </c>
      <c r="WEX54" s="766"/>
      <c r="WEY54" s="766"/>
      <c r="WEZ54" s="766"/>
      <c r="WFA54" s="766"/>
      <c r="WFB54" s="766"/>
      <c r="WFC54" s="766"/>
      <c r="WFD54" s="766"/>
      <c r="WFE54" s="766" t="s">
        <v>939</v>
      </c>
      <c r="WFF54" s="766"/>
      <c r="WFG54" s="766"/>
      <c r="WFH54" s="766"/>
      <c r="WFI54" s="766"/>
      <c r="WFJ54" s="766"/>
      <c r="WFK54" s="766"/>
      <c r="WFL54" s="766"/>
      <c r="WFM54" s="766" t="s">
        <v>939</v>
      </c>
      <c r="WFN54" s="766"/>
      <c r="WFO54" s="766"/>
      <c r="WFP54" s="766"/>
      <c r="WFQ54" s="766"/>
      <c r="WFR54" s="766"/>
      <c r="WFS54" s="766"/>
      <c r="WFT54" s="766"/>
      <c r="WFU54" s="766" t="s">
        <v>939</v>
      </c>
      <c r="WFV54" s="766"/>
      <c r="WFW54" s="766"/>
      <c r="WFX54" s="766"/>
      <c r="WFY54" s="766"/>
      <c r="WFZ54" s="766"/>
      <c r="WGA54" s="766"/>
      <c r="WGB54" s="766"/>
      <c r="WGC54" s="766" t="s">
        <v>939</v>
      </c>
      <c r="WGD54" s="766"/>
      <c r="WGE54" s="766"/>
      <c r="WGF54" s="766"/>
      <c r="WGG54" s="766"/>
      <c r="WGH54" s="766"/>
      <c r="WGI54" s="766"/>
      <c r="WGJ54" s="766"/>
      <c r="WGK54" s="766" t="s">
        <v>939</v>
      </c>
      <c r="WGL54" s="766"/>
      <c r="WGM54" s="766"/>
      <c r="WGN54" s="766"/>
      <c r="WGO54" s="766"/>
      <c r="WGP54" s="766"/>
      <c r="WGQ54" s="766"/>
      <c r="WGR54" s="766"/>
      <c r="WGS54" s="766" t="s">
        <v>939</v>
      </c>
      <c r="WGT54" s="766"/>
      <c r="WGU54" s="766"/>
      <c r="WGV54" s="766"/>
      <c r="WGW54" s="766"/>
      <c r="WGX54" s="766"/>
      <c r="WGY54" s="766"/>
      <c r="WGZ54" s="766"/>
      <c r="WHA54" s="766" t="s">
        <v>939</v>
      </c>
      <c r="WHB54" s="766"/>
      <c r="WHC54" s="766"/>
      <c r="WHD54" s="766"/>
      <c r="WHE54" s="766"/>
      <c r="WHF54" s="766"/>
      <c r="WHG54" s="766"/>
      <c r="WHH54" s="766"/>
      <c r="WHI54" s="766" t="s">
        <v>939</v>
      </c>
      <c r="WHJ54" s="766"/>
      <c r="WHK54" s="766"/>
      <c r="WHL54" s="766"/>
      <c r="WHM54" s="766"/>
      <c r="WHN54" s="766"/>
      <c r="WHO54" s="766"/>
      <c r="WHP54" s="766"/>
      <c r="WHQ54" s="766" t="s">
        <v>939</v>
      </c>
      <c r="WHR54" s="766"/>
      <c r="WHS54" s="766"/>
      <c r="WHT54" s="766"/>
      <c r="WHU54" s="766"/>
      <c r="WHV54" s="766"/>
      <c r="WHW54" s="766"/>
      <c r="WHX54" s="766"/>
      <c r="WHY54" s="766" t="s">
        <v>939</v>
      </c>
      <c r="WHZ54" s="766"/>
      <c r="WIA54" s="766"/>
      <c r="WIB54" s="766"/>
      <c r="WIC54" s="766"/>
      <c r="WID54" s="766"/>
      <c r="WIE54" s="766"/>
      <c r="WIF54" s="766"/>
      <c r="WIG54" s="766" t="s">
        <v>939</v>
      </c>
      <c r="WIH54" s="766"/>
      <c r="WII54" s="766"/>
      <c r="WIJ54" s="766"/>
      <c r="WIK54" s="766"/>
      <c r="WIL54" s="766"/>
      <c r="WIM54" s="766"/>
      <c r="WIN54" s="766"/>
      <c r="WIO54" s="766" t="s">
        <v>939</v>
      </c>
      <c r="WIP54" s="766"/>
      <c r="WIQ54" s="766"/>
      <c r="WIR54" s="766"/>
      <c r="WIS54" s="766"/>
      <c r="WIT54" s="766"/>
      <c r="WIU54" s="766"/>
      <c r="WIV54" s="766"/>
      <c r="WIW54" s="766" t="s">
        <v>939</v>
      </c>
      <c r="WIX54" s="766"/>
      <c r="WIY54" s="766"/>
      <c r="WIZ54" s="766"/>
      <c r="WJA54" s="766"/>
      <c r="WJB54" s="766"/>
      <c r="WJC54" s="766"/>
      <c r="WJD54" s="766"/>
      <c r="WJE54" s="766" t="s">
        <v>939</v>
      </c>
      <c r="WJF54" s="766"/>
      <c r="WJG54" s="766"/>
      <c r="WJH54" s="766"/>
      <c r="WJI54" s="766"/>
      <c r="WJJ54" s="766"/>
      <c r="WJK54" s="766"/>
      <c r="WJL54" s="766"/>
      <c r="WJM54" s="766" t="s">
        <v>939</v>
      </c>
      <c r="WJN54" s="766"/>
      <c r="WJO54" s="766"/>
      <c r="WJP54" s="766"/>
      <c r="WJQ54" s="766"/>
      <c r="WJR54" s="766"/>
      <c r="WJS54" s="766"/>
      <c r="WJT54" s="766"/>
      <c r="WJU54" s="766" t="s">
        <v>939</v>
      </c>
      <c r="WJV54" s="766"/>
      <c r="WJW54" s="766"/>
      <c r="WJX54" s="766"/>
      <c r="WJY54" s="766"/>
      <c r="WJZ54" s="766"/>
      <c r="WKA54" s="766"/>
      <c r="WKB54" s="766"/>
      <c r="WKC54" s="766" t="s">
        <v>939</v>
      </c>
      <c r="WKD54" s="766"/>
      <c r="WKE54" s="766"/>
      <c r="WKF54" s="766"/>
      <c r="WKG54" s="766"/>
      <c r="WKH54" s="766"/>
      <c r="WKI54" s="766"/>
      <c r="WKJ54" s="766"/>
      <c r="WKK54" s="766" t="s">
        <v>939</v>
      </c>
      <c r="WKL54" s="766"/>
      <c r="WKM54" s="766"/>
      <c r="WKN54" s="766"/>
      <c r="WKO54" s="766"/>
      <c r="WKP54" s="766"/>
      <c r="WKQ54" s="766"/>
      <c r="WKR54" s="766"/>
      <c r="WKS54" s="766" t="s">
        <v>939</v>
      </c>
      <c r="WKT54" s="766"/>
      <c r="WKU54" s="766"/>
      <c r="WKV54" s="766"/>
      <c r="WKW54" s="766"/>
      <c r="WKX54" s="766"/>
      <c r="WKY54" s="766"/>
      <c r="WKZ54" s="766"/>
      <c r="WLA54" s="766" t="s">
        <v>939</v>
      </c>
      <c r="WLB54" s="766"/>
      <c r="WLC54" s="766"/>
      <c r="WLD54" s="766"/>
      <c r="WLE54" s="766"/>
      <c r="WLF54" s="766"/>
      <c r="WLG54" s="766"/>
      <c r="WLH54" s="766"/>
      <c r="WLI54" s="766" t="s">
        <v>939</v>
      </c>
      <c r="WLJ54" s="766"/>
      <c r="WLK54" s="766"/>
      <c r="WLL54" s="766"/>
      <c r="WLM54" s="766"/>
      <c r="WLN54" s="766"/>
      <c r="WLO54" s="766"/>
      <c r="WLP54" s="766"/>
      <c r="WLQ54" s="766" t="s">
        <v>939</v>
      </c>
      <c r="WLR54" s="766"/>
      <c r="WLS54" s="766"/>
      <c r="WLT54" s="766"/>
      <c r="WLU54" s="766"/>
      <c r="WLV54" s="766"/>
      <c r="WLW54" s="766"/>
      <c r="WLX54" s="766"/>
      <c r="WLY54" s="766" t="s">
        <v>939</v>
      </c>
      <c r="WLZ54" s="766"/>
      <c r="WMA54" s="766"/>
      <c r="WMB54" s="766"/>
      <c r="WMC54" s="766"/>
      <c r="WMD54" s="766"/>
      <c r="WME54" s="766"/>
      <c r="WMF54" s="766"/>
      <c r="WMG54" s="766" t="s">
        <v>939</v>
      </c>
      <c r="WMH54" s="766"/>
      <c r="WMI54" s="766"/>
      <c r="WMJ54" s="766"/>
      <c r="WMK54" s="766"/>
      <c r="WML54" s="766"/>
      <c r="WMM54" s="766"/>
      <c r="WMN54" s="766"/>
      <c r="WMO54" s="766" t="s">
        <v>939</v>
      </c>
      <c r="WMP54" s="766"/>
      <c r="WMQ54" s="766"/>
      <c r="WMR54" s="766"/>
      <c r="WMS54" s="766"/>
      <c r="WMT54" s="766"/>
      <c r="WMU54" s="766"/>
      <c r="WMV54" s="766"/>
      <c r="WMW54" s="766" t="s">
        <v>939</v>
      </c>
      <c r="WMX54" s="766"/>
      <c r="WMY54" s="766"/>
      <c r="WMZ54" s="766"/>
      <c r="WNA54" s="766"/>
      <c r="WNB54" s="766"/>
      <c r="WNC54" s="766"/>
      <c r="WND54" s="766"/>
      <c r="WNE54" s="766" t="s">
        <v>939</v>
      </c>
      <c r="WNF54" s="766"/>
      <c r="WNG54" s="766"/>
      <c r="WNH54" s="766"/>
      <c r="WNI54" s="766"/>
      <c r="WNJ54" s="766"/>
      <c r="WNK54" s="766"/>
      <c r="WNL54" s="766"/>
      <c r="WNM54" s="766" t="s">
        <v>939</v>
      </c>
      <c r="WNN54" s="766"/>
      <c r="WNO54" s="766"/>
      <c r="WNP54" s="766"/>
      <c r="WNQ54" s="766"/>
      <c r="WNR54" s="766"/>
      <c r="WNS54" s="766"/>
      <c r="WNT54" s="766"/>
      <c r="WNU54" s="766" t="s">
        <v>939</v>
      </c>
      <c r="WNV54" s="766"/>
      <c r="WNW54" s="766"/>
      <c r="WNX54" s="766"/>
      <c r="WNY54" s="766"/>
      <c r="WNZ54" s="766"/>
      <c r="WOA54" s="766"/>
      <c r="WOB54" s="766"/>
      <c r="WOC54" s="766" t="s">
        <v>939</v>
      </c>
      <c r="WOD54" s="766"/>
      <c r="WOE54" s="766"/>
      <c r="WOF54" s="766"/>
      <c r="WOG54" s="766"/>
      <c r="WOH54" s="766"/>
      <c r="WOI54" s="766"/>
      <c r="WOJ54" s="766"/>
      <c r="WOK54" s="766" t="s">
        <v>939</v>
      </c>
      <c r="WOL54" s="766"/>
      <c r="WOM54" s="766"/>
      <c r="WON54" s="766"/>
      <c r="WOO54" s="766"/>
      <c r="WOP54" s="766"/>
      <c r="WOQ54" s="766"/>
      <c r="WOR54" s="766"/>
      <c r="WOS54" s="766" t="s">
        <v>939</v>
      </c>
      <c r="WOT54" s="766"/>
      <c r="WOU54" s="766"/>
      <c r="WOV54" s="766"/>
      <c r="WOW54" s="766"/>
      <c r="WOX54" s="766"/>
      <c r="WOY54" s="766"/>
      <c r="WOZ54" s="766"/>
      <c r="WPA54" s="766" t="s">
        <v>939</v>
      </c>
      <c r="WPB54" s="766"/>
      <c r="WPC54" s="766"/>
      <c r="WPD54" s="766"/>
      <c r="WPE54" s="766"/>
      <c r="WPF54" s="766"/>
      <c r="WPG54" s="766"/>
      <c r="WPH54" s="766"/>
      <c r="WPI54" s="766" t="s">
        <v>939</v>
      </c>
      <c r="WPJ54" s="766"/>
      <c r="WPK54" s="766"/>
      <c r="WPL54" s="766"/>
      <c r="WPM54" s="766"/>
      <c r="WPN54" s="766"/>
      <c r="WPO54" s="766"/>
      <c r="WPP54" s="766"/>
      <c r="WPQ54" s="766" t="s">
        <v>939</v>
      </c>
      <c r="WPR54" s="766"/>
      <c r="WPS54" s="766"/>
      <c r="WPT54" s="766"/>
      <c r="WPU54" s="766"/>
      <c r="WPV54" s="766"/>
      <c r="WPW54" s="766"/>
      <c r="WPX54" s="766"/>
      <c r="WPY54" s="766" t="s">
        <v>939</v>
      </c>
      <c r="WPZ54" s="766"/>
      <c r="WQA54" s="766"/>
      <c r="WQB54" s="766"/>
      <c r="WQC54" s="766"/>
      <c r="WQD54" s="766"/>
      <c r="WQE54" s="766"/>
      <c r="WQF54" s="766"/>
      <c r="WQG54" s="766" t="s">
        <v>939</v>
      </c>
      <c r="WQH54" s="766"/>
      <c r="WQI54" s="766"/>
      <c r="WQJ54" s="766"/>
      <c r="WQK54" s="766"/>
      <c r="WQL54" s="766"/>
      <c r="WQM54" s="766"/>
      <c r="WQN54" s="766"/>
      <c r="WQO54" s="766" t="s">
        <v>939</v>
      </c>
      <c r="WQP54" s="766"/>
      <c r="WQQ54" s="766"/>
      <c r="WQR54" s="766"/>
      <c r="WQS54" s="766"/>
      <c r="WQT54" s="766"/>
      <c r="WQU54" s="766"/>
      <c r="WQV54" s="766"/>
      <c r="WQW54" s="766" t="s">
        <v>939</v>
      </c>
      <c r="WQX54" s="766"/>
      <c r="WQY54" s="766"/>
      <c r="WQZ54" s="766"/>
      <c r="WRA54" s="766"/>
      <c r="WRB54" s="766"/>
      <c r="WRC54" s="766"/>
      <c r="WRD54" s="766"/>
      <c r="WRE54" s="766" t="s">
        <v>939</v>
      </c>
      <c r="WRF54" s="766"/>
      <c r="WRG54" s="766"/>
      <c r="WRH54" s="766"/>
      <c r="WRI54" s="766"/>
      <c r="WRJ54" s="766"/>
      <c r="WRK54" s="766"/>
      <c r="WRL54" s="766"/>
      <c r="WRM54" s="766" t="s">
        <v>939</v>
      </c>
      <c r="WRN54" s="766"/>
      <c r="WRO54" s="766"/>
      <c r="WRP54" s="766"/>
      <c r="WRQ54" s="766"/>
      <c r="WRR54" s="766"/>
      <c r="WRS54" s="766"/>
      <c r="WRT54" s="766"/>
      <c r="WRU54" s="766" t="s">
        <v>939</v>
      </c>
      <c r="WRV54" s="766"/>
      <c r="WRW54" s="766"/>
      <c r="WRX54" s="766"/>
      <c r="WRY54" s="766"/>
      <c r="WRZ54" s="766"/>
      <c r="WSA54" s="766"/>
      <c r="WSB54" s="766"/>
      <c r="WSC54" s="766" t="s">
        <v>939</v>
      </c>
      <c r="WSD54" s="766"/>
      <c r="WSE54" s="766"/>
      <c r="WSF54" s="766"/>
      <c r="WSG54" s="766"/>
      <c r="WSH54" s="766"/>
      <c r="WSI54" s="766"/>
      <c r="WSJ54" s="766"/>
      <c r="WSK54" s="766" t="s">
        <v>939</v>
      </c>
      <c r="WSL54" s="766"/>
      <c r="WSM54" s="766"/>
      <c r="WSN54" s="766"/>
      <c r="WSO54" s="766"/>
      <c r="WSP54" s="766"/>
      <c r="WSQ54" s="766"/>
      <c r="WSR54" s="766"/>
      <c r="WSS54" s="766" t="s">
        <v>939</v>
      </c>
      <c r="WST54" s="766"/>
      <c r="WSU54" s="766"/>
      <c r="WSV54" s="766"/>
      <c r="WSW54" s="766"/>
      <c r="WSX54" s="766"/>
      <c r="WSY54" s="766"/>
      <c r="WSZ54" s="766"/>
      <c r="WTA54" s="766" t="s">
        <v>939</v>
      </c>
      <c r="WTB54" s="766"/>
      <c r="WTC54" s="766"/>
      <c r="WTD54" s="766"/>
      <c r="WTE54" s="766"/>
      <c r="WTF54" s="766"/>
      <c r="WTG54" s="766"/>
      <c r="WTH54" s="766"/>
      <c r="WTI54" s="766" t="s">
        <v>939</v>
      </c>
      <c r="WTJ54" s="766"/>
      <c r="WTK54" s="766"/>
      <c r="WTL54" s="766"/>
      <c r="WTM54" s="766"/>
      <c r="WTN54" s="766"/>
      <c r="WTO54" s="766"/>
      <c r="WTP54" s="766"/>
      <c r="WTQ54" s="766" t="s">
        <v>939</v>
      </c>
      <c r="WTR54" s="766"/>
      <c r="WTS54" s="766"/>
      <c r="WTT54" s="766"/>
      <c r="WTU54" s="766"/>
      <c r="WTV54" s="766"/>
      <c r="WTW54" s="766"/>
      <c r="WTX54" s="766"/>
      <c r="WTY54" s="766" t="s">
        <v>939</v>
      </c>
      <c r="WTZ54" s="766"/>
      <c r="WUA54" s="766"/>
      <c r="WUB54" s="766"/>
      <c r="WUC54" s="766"/>
      <c r="WUD54" s="766"/>
      <c r="WUE54" s="766"/>
      <c r="WUF54" s="766"/>
      <c r="WUG54" s="766" t="s">
        <v>939</v>
      </c>
      <c r="WUH54" s="766"/>
      <c r="WUI54" s="766"/>
      <c r="WUJ54" s="766"/>
      <c r="WUK54" s="766"/>
      <c r="WUL54" s="766"/>
      <c r="WUM54" s="766"/>
      <c r="WUN54" s="766"/>
      <c r="WUO54" s="766" t="s">
        <v>939</v>
      </c>
      <c r="WUP54" s="766"/>
      <c r="WUQ54" s="766"/>
      <c r="WUR54" s="766"/>
      <c r="WUS54" s="766"/>
      <c r="WUT54" s="766"/>
      <c r="WUU54" s="766"/>
      <c r="WUV54" s="766"/>
      <c r="WUW54" s="766" t="s">
        <v>939</v>
      </c>
      <c r="WUX54" s="766"/>
      <c r="WUY54" s="766"/>
      <c r="WUZ54" s="766"/>
      <c r="WVA54" s="766"/>
      <c r="WVB54" s="766"/>
      <c r="WVC54" s="766"/>
      <c r="WVD54" s="766"/>
      <c r="WVE54" s="766" t="s">
        <v>939</v>
      </c>
      <c r="WVF54" s="766"/>
      <c r="WVG54" s="766"/>
      <c r="WVH54" s="766"/>
      <c r="WVI54" s="766"/>
      <c r="WVJ54" s="766"/>
      <c r="WVK54" s="766"/>
      <c r="WVL54" s="766"/>
      <c r="WVM54" s="766" t="s">
        <v>939</v>
      </c>
      <c r="WVN54" s="766"/>
      <c r="WVO54" s="766"/>
      <c r="WVP54" s="766"/>
      <c r="WVQ54" s="766"/>
      <c r="WVR54" s="766"/>
      <c r="WVS54" s="766"/>
      <c r="WVT54" s="766"/>
      <c r="WVU54" s="766" t="s">
        <v>939</v>
      </c>
      <c r="WVV54" s="766"/>
      <c r="WVW54" s="766"/>
      <c r="WVX54" s="766"/>
      <c r="WVY54" s="766"/>
      <c r="WVZ54" s="766"/>
      <c r="WWA54" s="766"/>
      <c r="WWB54" s="766"/>
      <c r="WWC54" s="766" t="s">
        <v>939</v>
      </c>
      <c r="WWD54" s="766"/>
      <c r="WWE54" s="766"/>
      <c r="WWF54" s="766"/>
      <c r="WWG54" s="766"/>
      <c r="WWH54" s="766"/>
      <c r="WWI54" s="766"/>
      <c r="WWJ54" s="766"/>
      <c r="WWK54" s="766" t="s">
        <v>939</v>
      </c>
      <c r="WWL54" s="766"/>
      <c r="WWM54" s="766"/>
      <c r="WWN54" s="766"/>
      <c r="WWO54" s="766"/>
      <c r="WWP54" s="766"/>
      <c r="WWQ54" s="766"/>
      <c r="WWR54" s="766"/>
      <c r="WWS54" s="766" t="s">
        <v>939</v>
      </c>
      <c r="WWT54" s="766"/>
      <c r="WWU54" s="766"/>
      <c r="WWV54" s="766"/>
      <c r="WWW54" s="766"/>
      <c r="WWX54" s="766"/>
      <c r="WWY54" s="766"/>
      <c r="WWZ54" s="766"/>
      <c r="WXA54" s="766" t="s">
        <v>939</v>
      </c>
      <c r="WXB54" s="766"/>
      <c r="WXC54" s="766"/>
      <c r="WXD54" s="766"/>
      <c r="WXE54" s="766"/>
      <c r="WXF54" s="766"/>
      <c r="WXG54" s="766"/>
      <c r="WXH54" s="766"/>
      <c r="WXI54" s="766" t="s">
        <v>939</v>
      </c>
      <c r="WXJ54" s="766"/>
      <c r="WXK54" s="766"/>
      <c r="WXL54" s="766"/>
      <c r="WXM54" s="766"/>
      <c r="WXN54" s="766"/>
      <c r="WXO54" s="766"/>
      <c r="WXP54" s="766"/>
      <c r="WXQ54" s="766" t="s">
        <v>939</v>
      </c>
      <c r="WXR54" s="766"/>
      <c r="WXS54" s="766"/>
      <c r="WXT54" s="766"/>
      <c r="WXU54" s="766"/>
      <c r="WXV54" s="766"/>
      <c r="WXW54" s="766"/>
      <c r="WXX54" s="766"/>
      <c r="WXY54" s="766" t="s">
        <v>939</v>
      </c>
      <c r="WXZ54" s="766"/>
      <c r="WYA54" s="766"/>
      <c r="WYB54" s="766"/>
      <c r="WYC54" s="766"/>
      <c r="WYD54" s="766"/>
      <c r="WYE54" s="766"/>
      <c r="WYF54" s="766"/>
      <c r="WYG54" s="766" t="s">
        <v>939</v>
      </c>
      <c r="WYH54" s="766"/>
      <c r="WYI54" s="766"/>
      <c r="WYJ54" s="766"/>
      <c r="WYK54" s="766"/>
      <c r="WYL54" s="766"/>
      <c r="WYM54" s="766"/>
      <c r="WYN54" s="766"/>
      <c r="WYO54" s="766" t="s">
        <v>939</v>
      </c>
      <c r="WYP54" s="766"/>
      <c r="WYQ54" s="766"/>
      <c r="WYR54" s="766"/>
      <c r="WYS54" s="766"/>
      <c r="WYT54" s="766"/>
      <c r="WYU54" s="766"/>
      <c r="WYV54" s="766"/>
      <c r="WYW54" s="766" t="s">
        <v>939</v>
      </c>
      <c r="WYX54" s="766"/>
      <c r="WYY54" s="766"/>
      <c r="WYZ54" s="766"/>
      <c r="WZA54" s="766"/>
      <c r="WZB54" s="766"/>
      <c r="WZC54" s="766"/>
      <c r="WZD54" s="766"/>
      <c r="WZE54" s="766" t="s">
        <v>939</v>
      </c>
      <c r="WZF54" s="766"/>
      <c r="WZG54" s="766"/>
      <c r="WZH54" s="766"/>
      <c r="WZI54" s="766"/>
      <c r="WZJ54" s="766"/>
      <c r="WZK54" s="766"/>
      <c r="WZL54" s="766"/>
      <c r="WZM54" s="766" t="s">
        <v>939</v>
      </c>
      <c r="WZN54" s="766"/>
      <c r="WZO54" s="766"/>
      <c r="WZP54" s="766"/>
      <c r="WZQ54" s="766"/>
      <c r="WZR54" s="766"/>
      <c r="WZS54" s="766"/>
      <c r="WZT54" s="766"/>
      <c r="WZU54" s="766" t="s">
        <v>939</v>
      </c>
      <c r="WZV54" s="766"/>
      <c r="WZW54" s="766"/>
      <c r="WZX54" s="766"/>
      <c r="WZY54" s="766"/>
      <c r="WZZ54" s="766"/>
      <c r="XAA54" s="766"/>
      <c r="XAB54" s="766"/>
      <c r="XAC54" s="766" t="s">
        <v>939</v>
      </c>
      <c r="XAD54" s="766"/>
      <c r="XAE54" s="766"/>
      <c r="XAF54" s="766"/>
      <c r="XAG54" s="766"/>
      <c r="XAH54" s="766"/>
      <c r="XAI54" s="766"/>
      <c r="XAJ54" s="766"/>
      <c r="XAK54" s="766" t="s">
        <v>939</v>
      </c>
      <c r="XAL54" s="766"/>
      <c r="XAM54" s="766"/>
      <c r="XAN54" s="766"/>
      <c r="XAO54" s="766"/>
      <c r="XAP54" s="766"/>
      <c r="XAQ54" s="766"/>
      <c r="XAR54" s="766"/>
      <c r="XAS54" s="766" t="s">
        <v>939</v>
      </c>
      <c r="XAT54" s="766"/>
      <c r="XAU54" s="766"/>
      <c r="XAV54" s="766"/>
      <c r="XAW54" s="766"/>
      <c r="XAX54" s="766"/>
      <c r="XAY54" s="766"/>
      <c r="XAZ54" s="766"/>
      <c r="XBA54" s="766" t="s">
        <v>939</v>
      </c>
      <c r="XBB54" s="766"/>
      <c r="XBC54" s="766"/>
      <c r="XBD54" s="766"/>
      <c r="XBE54" s="766"/>
      <c r="XBF54" s="766"/>
      <c r="XBG54" s="766"/>
      <c r="XBH54" s="766"/>
      <c r="XBI54" s="766" t="s">
        <v>939</v>
      </c>
      <c r="XBJ54" s="766"/>
      <c r="XBK54" s="766"/>
      <c r="XBL54" s="766"/>
      <c r="XBM54" s="766"/>
      <c r="XBN54" s="766"/>
      <c r="XBO54" s="766"/>
      <c r="XBP54" s="766"/>
      <c r="XBQ54" s="766" t="s">
        <v>939</v>
      </c>
      <c r="XBR54" s="766"/>
      <c r="XBS54" s="766"/>
      <c r="XBT54" s="766"/>
      <c r="XBU54" s="766"/>
      <c r="XBV54" s="766"/>
      <c r="XBW54" s="766"/>
      <c r="XBX54" s="766"/>
      <c r="XBY54" s="766" t="s">
        <v>939</v>
      </c>
      <c r="XBZ54" s="766"/>
      <c r="XCA54" s="766"/>
      <c r="XCB54" s="766"/>
      <c r="XCC54" s="766"/>
      <c r="XCD54" s="766"/>
      <c r="XCE54" s="766"/>
      <c r="XCF54" s="766"/>
      <c r="XCG54" s="766" t="s">
        <v>939</v>
      </c>
      <c r="XCH54" s="766"/>
      <c r="XCI54" s="766"/>
      <c r="XCJ54" s="766"/>
      <c r="XCK54" s="766"/>
      <c r="XCL54" s="766"/>
      <c r="XCM54" s="766"/>
      <c r="XCN54" s="766"/>
      <c r="XCO54" s="766" t="s">
        <v>939</v>
      </c>
      <c r="XCP54" s="766"/>
      <c r="XCQ54" s="766"/>
      <c r="XCR54" s="766"/>
      <c r="XCS54" s="766"/>
      <c r="XCT54" s="766"/>
      <c r="XCU54" s="766"/>
      <c r="XCV54" s="766"/>
      <c r="XCW54" s="766" t="s">
        <v>939</v>
      </c>
      <c r="XCX54" s="766"/>
      <c r="XCY54" s="766"/>
      <c r="XCZ54" s="766"/>
      <c r="XDA54" s="766"/>
      <c r="XDB54" s="766"/>
      <c r="XDC54" s="766"/>
      <c r="XDD54" s="766"/>
      <c r="XDE54" s="766" t="s">
        <v>939</v>
      </c>
      <c r="XDF54" s="766"/>
      <c r="XDG54" s="766"/>
      <c r="XDH54" s="766"/>
      <c r="XDI54" s="766"/>
      <c r="XDJ54" s="766"/>
      <c r="XDK54" s="766"/>
      <c r="XDL54" s="766"/>
      <c r="XDM54" s="766" t="s">
        <v>939</v>
      </c>
      <c r="XDN54" s="766"/>
      <c r="XDO54" s="766"/>
      <c r="XDP54" s="766"/>
      <c r="XDQ54" s="766"/>
      <c r="XDR54" s="766"/>
      <c r="XDS54" s="766"/>
      <c r="XDT54" s="766"/>
      <c r="XDU54" s="766" t="s">
        <v>939</v>
      </c>
      <c r="XDV54" s="766"/>
      <c r="XDW54" s="766"/>
      <c r="XDX54" s="766"/>
      <c r="XDY54" s="766"/>
      <c r="XDZ54" s="766"/>
      <c r="XEA54" s="766"/>
      <c r="XEB54" s="766"/>
      <c r="XEC54" s="766" t="s">
        <v>939</v>
      </c>
      <c r="XED54" s="766"/>
      <c r="XEE54" s="766"/>
      <c r="XEF54" s="766"/>
      <c r="XEG54" s="766"/>
      <c r="XEH54" s="766"/>
      <c r="XEI54" s="766"/>
      <c r="XEJ54" s="766"/>
      <c r="XEK54" s="766" t="s">
        <v>939</v>
      </c>
      <c r="XEL54" s="766"/>
      <c r="XEM54" s="766"/>
      <c r="XEN54" s="766"/>
      <c r="XEO54" s="766"/>
      <c r="XEP54" s="766"/>
      <c r="XEQ54" s="766"/>
      <c r="XER54" s="766"/>
    </row>
    <row r="55" spans="1:16372" s="1" customFormat="1">
      <c r="A55" s="739" t="s">
        <v>1185</v>
      </c>
      <c r="B55" s="740"/>
      <c r="C55" s="740"/>
      <c r="D55" s="740"/>
      <c r="E55" s="740"/>
      <c r="F55" s="740"/>
      <c r="G55" s="740"/>
      <c r="H55" s="741"/>
      <c r="I55" s="95">
        <f>SUM(I53:I54)</f>
        <v>1500000</v>
      </c>
      <c r="J55" s="95">
        <f>SUM(J53)</f>
        <v>0</v>
      </c>
      <c r="K55" s="95">
        <f>SUM(K53)</f>
        <v>0</v>
      </c>
      <c r="L55" s="95">
        <f>SUM(L53:L54)</f>
        <v>1500000</v>
      </c>
      <c r="M55" s="216"/>
      <c r="N55" s="119"/>
      <c r="O55" s="121"/>
    </row>
    <row r="56" spans="1:16372" s="1" customFormat="1">
      <c r="A56" s="718" t="s">
        <v>933</v>
      </c>
      <c r="B56" s="719"/>
      <c r="C56" s="719"/>
      <c r="D56" s="719"/>
      <c r="E56" s="719"/>
      <c r="F56" s="719"/>
      <c r="G56" s="719"/>
      <c r="H56" s="719"/>
      <c r="I56" s="623"/>
      <c r="J56" s="623"/>
      <c r="K56" s="623"/>
      <c r="L56" s="624"/>
      <c r="M56" s="216"/>
      <c r="N56" s="119"/>
      <c r="O56" s="121"/>
    </row>
    <row r="57" spans="1:16372" s="1" customFormat="1">
      <c r="A57" s="721" t="s">
        <v>934</v>
      </c>
      <c r="B57" s="722"/>
      <c r="C57" s="722"/>
      <c r="D57" s="722"/>
      <c r="E57" s="722"/>
      <c r="F57" s="722"/>
      <c r="G57" s="722"/>
      <c r="H57" s="723"/>
      <c r="I57" s="635"/>
      <c r="J57" s="635"/>
      <c r="K57" s="635"/>
      <c r="L57" s="635"/>
      <c r="M57" s="214"/>
      <c r="N57" s="119"/>
      <c r="O57" s="123"/>
    </row>
    <row r="58" spans="1:16372" s="1" customFormat="1">
      <c r="A58" s="751" t="s">
        <v>202</v>
      </c>
      <c r="B58" s="751"/>
      <c r="C58" s="751"/>
      <c r="D58" s="751"/>
      <c r="E58" s="751"/>
      <c r="F58" s="751"/>
      <c r="G58" s="751"/>
      <c r="H58" s="751"/>
      <c r="I58" s="751"/>
      <c r="J58" s="751"/>
      <c r="K58" s="751"/>
      <c r="L58" s="751"/>
      <c r="M58" s="182"/>
      <c r="N58" s="120"/>
      <c r="O58" s="120"/>
    </row>
    <row r="59" spans="1:16372" s="1" customFormat="1">
      <c r="A59" s="162" t="s">
        <v>595</v>
      </c>
      <c r="B59" s="90">
        <v>130</v>
      </c>
      <c r="C59" s="90">
        <v>15</v>
      </c>
      <c r="D59" s="538" t="s">
        <v>944</v>
      </c>
      <c r="E59" s="90"/>
      <c r="F59" s="90" t="s">
        <v>131</v>
      </c>
      <c r="G59" s="90">
        <v>411</v>
      </c>
      <c r="H59" s="90" t="s">
        <v>74</v>
      </c>
      <c r="I59" s="105">
        <v>41240000</v>
      </c>
      <c r="J59" s="105">
        <v>0</v>
      </c>
      <c r="K59" s="105"/>
      <c r="L59" s="105">
        <f>SUM(I59:K59)</f>
        <v>41240000</v>
      </c>
      <c r="M59" s="641"/>
      <c r="N59" s="119"/>
      <c r="O59" s="121"/>
    </row>
    <row r="60" spans="1:16372" s="1" customFormat="1" ht="24">
      <c r="A60" s="90"/>
      <c r="B60" s="90"/>
      <c r="C60" s="90"/>
      <c r="D60" s="90"/>
      <c r="E60" s="90"/>
      <c r="F60" s="90" t="s">
        <v>306</v>
      </c>
      <c r="G60" s="90">
        <v>412</v>
      </c>
      <c r="H60" s="90" t="s">
        <v>61</v>
      </c>
      <c r="I60" s="105">
        <v>7400000</v>
      </c>
      <c r="J60" s="105">
        <v>0</v>
      </c>
      <c r="K60" s="105"/>
      <c r="L60" s="105">
        <f t="shared" ref="L60:L80" si="4">SUM(I60:K60)</f>
        <v>7400000</v>
      </c>
      <c r="M60" s="641"/>
      <c r="N60" s="119"/>
      <c r="O60" s="121"/>
    </row>
    <row r="61" spans="1:16372" s="1" customFormat="1">
      <c r="A61" s="90"/>
      <c r="B61" s="90"/>
      <c r="C61" s="90"/>
      <c r="D61" s="90"/>
      <c r="E61" s="90"/>
      <c r="F61" s="90" t="s">
        <v>132</v>
      </c>
      <c r="G61" s="90">
        <v>413</v>
      </c>
      <c r="H61" s="90" t="s">
        <v>62</v>
      </c>
      <c r="I61" s="105">
        <v>400000</v>
      </c>
      <c r="J61" s="105">
        <v>0</v>
      </c>
      <c r="K61" s="105">
        <v>0</v>
      </c>
      <c r="L61" s="105">
        <f t="shared" si="4"/>
        <v>400000</v>
      </c>
      <c r="M61" s="641"/>
      <c r="N61" s="122"/>
      <c r="O61" s="121"/>
    </row>
    <row r="62" spans="1:16372" s="1" customFormat="1">
      <c r="A62" s="90"/>
      <c r="B62" s="90"/>
      <c r="C62" s="90"/>
      <c r="D62" s="90"/>
      <c r="E62" s="90"/>
      <c r="F62" s="90" t="s">
        <v>133</v>
      </c>
      <c r="G62" s="90">
        <v>414</v>
      </c>
      <c r="H62" s="90" t="s">
        <v>63</v>
      </c>
      <c r="I62" s="105">
        <v>1547000</v>
      </c>
      <c r="J62" s="105">
        <v>0</v>
      </c>
      <c r="K62" s="105">
        <v>2000000</v>
      </c>
      <c r="L62" s="105">
        <f t="shared" si="4"/>
        <v>3547000</v>
      </c>
      <c r="M62" s="216"/>
      <c r="N62" s="122"/>
      <c r="O62" s="123"/>
    </row>
    <row r="63" spans="1:16372" s="1" customFormat="1">
      <c r="A63" s="90"/>
      <c r="B63" s="90"/>
      <c r="C63" s="90"/>
      <c r="D63" s="90"/>
      <c r="E63" s="90"/>
      <c r="F63" s="90" t="s">
        <v>134</v>
      </c>
      <c r="G63" s="90">
        <v>415</v>
      </c>
      <c r="H63" s="90" t="s">
        <v>120</v>
      </c>
      <c r="I63" s="105">
        <v>1000000</v>
      </c>
      <c r="J63" s="105">
        <v>0</v>
      </c>
      <c r="K63" s="105">
        <v>0</v>
      </c>
      <c r="L63" s="105">
        <f t="shared" si="4"/>
        <v>1000000</v>
      </c>
      <c r="M63" s="182"/>
      <c r="N63" s="119"/>
      <c r="O63" s="121"/>
    </row>
    <row r="64" spans="1:16372" s="1" customFormat="1" ht="24">
      <c r="A64" s="90"/>
      <c r="B64" s="90"/>
      <c r="C64" s="90"/>
      <c r="D64" s="90"/>
      <c r="E64" s="90"/>
      <c r="F64" s="32" t="s">
        <v>135</v>
      </c>
      <c r="G64" s="90">
        <v>416</v>
      </c>
      <c r="H64" s="90" t="s">
        <v>307</v>
      </c>
      <c r="I64" s="105">
        <v>270000</v>
      </c>
      <c r="J64" s="105">
        <v>0</v>
      </c>
      <c r="K64" s="105">
        <v>0</v>
      </c>
      <c r="L64" s="105">
        <f t="shared" si="4"/>
        <v>270000</v>
      </c>
      <c r="M64" s="641"/>
      <c r="N64" s="119"/>
      <c r="O64" s="121"/>
    </row>
    <row r="65" spans="1:15" s="1" customFormat="1">
      <c r="A65" s="90"/>
      <c r="B65" s="90"/>
      <c r="C65" s="90"/>
      <c r="D65" s="90"/>
      <c r="E65" s="90"/>
      <c r="F65" s="32" t="s">
        <v>136</v>
      </c>
      <c r="G65" s="90">
        <v>421</v>
      </c>
      <c r="H65" s="90" t="s">
        <v>66</v>
      </c>
      <c r="I65" s="105">
        <v>10025000</v>
      </c>
      <c r="J65" s="105">
        <v>0</v>
      </c>
      <c r="K65" s="105">
        <v>0</v>
      </c>
      <c r="L65" s="105">
        <f t="shared" si="4"/>
        <v>10025000</v>
      </c>
      <c r="M65" s="641"/>
      <c r="N65" s="119"/>
      <c r="O65" s="121"/>
    </row>
    <row r="66" spans="1:15" s="1" customFormat="1">
      <c r="A66" s="90"/>
      <c r="B66" s="90"/>
      <c r="C66" s="90"/>
      <c r="D66" s="90"/>
      <c r="E66" s="90"/>
      <c r="F66" s="32" t="s">
        <v>137</v>
      </c>
      <c r="G66" s="90">
        <v>422</v>
      </c>
      <c r="H66" s="90" t="s">
        <v>68</v>
      </c>
      <c r="I66" s="105">
        <v>595000</v>
      </c>
      <c r="J66" s="105">
        <v>0</v>
      </c>
      <c r="K66" s="105">
        <v>0</v>
      </c>
      <c r="L66" s="105">
        <f t="shared" si="4"/>
        <v>595000</v>
      </c>
      <c r="M66" s="641"/>
      <c r="N66" s="119"/>
      <c r="O66" s="121"/>
    </row>
    <row r="67" spans="1:15" s="1" customFormat="1">
      <c r="A67" s="90"/>
      <c r="B67" s="90"/>
      <c r="C67" s="90"/>
      <c r="D67" s="90"/>
      <c r="E67" s="90"/>
      <c r="F67" s="32" t="s">
        <v>138</v>
      </c>
      <c r="G67" s="90">
        <v>423</v>
      </c>
      <c r="H67" s="90" t="s">
        <v>69</v>
      </c>
      <c r="I67" s="105">
        <v>4034000</v>
      </c>
      <c r="J67" s="105">
        <v>0</v>
      </c>
      <c r="K67" s="105"/>
      <c r="L67" s="105">
        <f t="shared" si="4"/>
        <v>4034000</v>
      </c>
      <c r="M67" s="641"/>
      <c r="N67" s="119"/>
      <c r="O67" s="121"/>
    </row>
    <row r="68" spans="1:15" s="1" customFormat="1" ht="24">
      <c r="A68" s="90"/>
      <c r="B68" s="90"/>
      <c r="C68" s="90"/>
      <c r="D68" s="90"/>
      <c r="E68" s="90"/>
      <c r="F68" s="93" t="s">
        <v>301</v>
      </c>
      <c r="G68" s="90">
        <v>423</v>
      </c>
      <c r="H68" s="90" t="s">
        <v>551</v>
      </c>
      <c r="I68" s="324">
        <v>583600</v>
      </c>
      <c r="J68" s="91">
        <v>0</v>
      </c>
      <c r="K68" s="91">
        <v>0</v>
      </c>
      <c r="L68" s="91">
        <f>SUM(I68:K68)</f>
        <v>583600</v>
      </c>
      <c r="M68" s="641"/>
      <c r="N68" s="119"/>
      <c r="O68" s="121"/>
    </row>
    <row r="69" spans="1:15" s="1" customFormat="1">
      <c r="A69" s="90"/>
      <c r="B69" s="90"/>
      <c r="C69" s="90"/>
      <c r="D69" s="90"/>
      <c r="E69" s="90"/>
      <c r="F69" s="32" t="s">
        <v>139</v>
      </c>
      <c r="G69" s="90">
        <v>424</v>
      </c>
      <c r="H69" s="90" t="s">
        <v>70</v>
      </c>
      <c r="I69" s="105">
        <v>4360000</v>
      </c>
      <c r="J69" s="105">
        <v>0</v>
      </c>
      <c r="K69" s="105">
        <v>0</v>
      </c>
      <c r="L69" s="105">
        <f t="shared" si="4"/>
        <v>4360000</v>
      </c>
      <c r="M69" s="641"/>
      <c r="N69" s="119"/>
      <c r="O69" s="121"/>
    </row>
    <row r="70" spans="1:15" s="1" customFormat="1" ht="24">
      <c r="A70" s="90"/>
      <c r="B70" s="90"/>
      <c r="C70" s="90"/>
      <c r="D70" s="90"/>
      <c r="E70" s="90"/>
      <c r="F70" s="32" t="s">
        <v>140</v>
      </c>
      <c r="G70" s="90">
        <v>425</v>
      </c>
      <c r="H70" s="90" t="s">
        <v>528</v>
      </c>
      <c r="I70" s="105">
        <v>1940000</v>
      </c>
      <c r="J70" s="105">
        <v>0</v>
      </c>
      <c r="K70" s="105">
        <v>0</v>
      </c>
      <c r="L70" s="105">
        <f t="shared" si="4"/>
        <v>1940000</v>
      </c>
      <c r="M70" s="641"/>
      <c r="N70" s="119"/>
      <c r="O70" s="121"/>
    </row>
    <row r="71" spans="1:15" s="1" customFormat="1">
      <c r="A71" s="90"/>
      <c r="B71" s="90"/>
      <c r="C71" s="90"/>
      <c r="D71" s="90"/>
      <c r="E71" s="90"/>
      <c r="F71" s="32" t="s">
        <v>141</v>
      </c>
      <c r="G71" s="90">
        <v>426</v>
      </c>
      <c r="H71" s="90" t="s">
        <v>72</v>
      </c>
      <c r="I71" s="105">
        <v>6410000</v>
      </c>
      <c r="J71" s="105">
        <v>0</v>
      </c>
      <c r="K71" s="105">
        <v>0</v>
      </c>
      <c r="L71" s="105">
        <f t="shared" si="4"/>
        <v>6410000</v>
      </c>
      <c r="M71" s="641"/>
      <c r="N71" s="119"/>
      <c r="O71" s="121"/>
    </row>
    <row r="72" spans="1:15" s="1" customFormat="1">
      <c r="A72" s="90"/>
      <c r="B72" s="90"/>
      <c r="C72" s="90"/>
      <c r="D72" s="90"/>
      <c r="E72" s="90"/>
      <c r="F72" s="32" t="s">
        <v>142</v>
      </c>
      <c r="G72" s="90">
        <v>444</v>
      </c>
      <c r="H72" s="90" t="s">
        <v>104</v>
      </c>
      <c r="I72" s="105">
        <v>8000</v>
      </c>
      <c r="J72" s="105">
        <v>0</v>
      </c>
      <c r="K72" s="105">
        <v>0</v>
      </c>
      <c r="L72" s="105">
        <f t="shared" si="4"/>
        <v>8000</v>
      </c>
      <c r="M72" s="641"/>
      <c r="N72" s="119"/>
      <c r="O72" s="121"/>
    </row>
    <row r="73" spans="1:15" s="1" customFormat="1">
      <c r="A73" s="90"/>
      <c r="B73" s="90"/>
      <c r="C73" s="90">
        <v>15</v>
      </c>
      <c r="D73" s="32" t="s">
        <v>935</v>
      </c>
      <c r="E73" s="90"/>
      <c r="F73" s="32" t="s">
        <v>122</v>
      </c>
      <c r="G73" s="90">
        <v>465</v>
      </c>
      <c r="H73" s="96" t="s">
        <v>1131</v>
      </c>
      <c r="I73" s="194">
        <v>4900000</v>
      </c>
      <c r="J73" s="91">
        <v>0</v>
      </c>
      <c r="K73" s="91">
        <v>0</v>
      </c>
      <c r="L73" s="91">
        <f>SUM(I73:K73)</f>
        <v>4900000</v>
      </c>
      <c r="M73" s="196"/>
      <c r="N73" s="119"/>
      <c r="O73" s="121"/>
    </row>
    <row r="74" spans="1:15" s="1" customFormat="1" ht="24">
      <c r="A74" s="162" t="s">
        <v>595</v>
      </c>
      <c r="B74" s="109" t="s">
        <v>738</v>
      </c>
      <c r="C74" s="90">
        <v>11</v>
      </c>
      <c r="D74" s="90"/>
      <c r="E74" s="90"/>
      <c r="F74" s="32" t="s">
        <v>123</v>
      </c>
      <c r="G74" s="90">
        <v>472</v>
      </c>
      <c r="H74" s="90" t="s">
        <v>124</v>
      </c>
      <c r="I74" s="91">
        <v>40000</v>
      </c>
      <c r="J74" s="91">
        <v>0</v>
      </c>
      <c r="K74" s="411">
        <v>1000000</v>
      </c>
      <c r="L74" s="91">
        <f>I74+J74+K74</f>
        <v>1040000</v>
      </c>
      <c r="M74" s="196"/>
      <c r="N74" s="137"/>
      <c r="O74" s="121"/>
    </row>
    <row r="75" spans="1:15" s="1" customFormat="1" ht="24">
      <c r="A75" s="90"/>
      <c r="B75" s="90"/>
      <c r="C75" s="90"/>
      <c r="D75" s="90"/>
      <c r="E75" s="90"/>
      <c r="F75" s="32" t="s">
        <v>143</v>
      </c>
      <c r="G75" s="90">
        <v>482</v>
      </c>
      <c r="H75" s="90" t="s">
        <v>527</v>
      </c>
      <c r="I75" s="105">
        <v>1005000</v>
      </c>
      <c r="J75" s="105">
        <v>0</v>
      </c>
      <c r="K75" s="105">
        <v>0</v>
      </c>
      <c r="L75" s="105">
        <f t="shared" si="4"/>
        <v>1005000</v>
      </c>
      <c r="M75" s="195"/>
      <c r="N75" s="119"/>
      <c r="O75" s="121"/>
    </row>
    <row r="76" spans="1:15" s="1" customFormat="1" ht="24">
      <c r="A76" s="90"/>
      <c r="B76" s="90"/>
      <c r="C76" s="90"/>
      <c r="D76" s="90"/>
      <c r="E76" s="90"/>
      <c r="F76" s="32" t="s">
        <v>144</v>
      </c>
      <c r="G76" s="90">
        <v>483</v>
      </c>
      <c r="H76" s="90" t="s">
        <v>85</v>
      </c>
      <c r="I76" s="105">
        <v>450000</v>
      </c>
      <c r="J76" s="105">
        <v>0</v>
      </c>
      <c r="K76" s="105">
        <v>0</v>
      </c>
      <c r="L76" s="105">
        <f t="shared" si="4"/>
        <v>450000</v>
      </c>
      <c r="M76" s="167"/>
      <c r="N76" s="119"/>
      <c r="O76" s="121"/>
    </row>
    <row r="77" spans="1:15" s="1" customFormat="1" ht="24">
      <c r="A77" s="90"/>
      <c r="B77" s="90"/>
      <c r="C77" s="90"/>
      <c r="D77" s="90"/>
      <c r="E77" s="90"/>
      <c r="F77" s="32" t="s">
        <v>147</v>
      </c>
      <c r="G77" s="90">
        <v>485</v>
      </c>
      <c r="H77" s="90" t="s">
        <v>145</v>
      </c>
      <c r="I77" s="105">
        <v>8000000</v>
      </c>
      <c r="J77" s="105">
        <v>0</v>
      </c>
      <c r="K77" s="105">
        <v>0</v>
      </c>
      <c r="L77" s="105">
        <f t="shared" si="4"/>
        <v>8000000</v>
      </c>
      <c r="M77" s="167"/>
      <c r="N77" s="119"/>
      <c r="O77" s="121"/>
    </row>
    <row r="78" spans="1:15" s="1" customFormat="1">
      <c r="A78" s="90"/>
      <c r="B78" s="90"/>
      <c r="C78" s="90"/>
      <c r="D78" s="90"/>
      <c r="E78" s="90"/>
      <c r="F78" s="32" t="s">
        <v>148</v>
      </c>
      <c r="G78" s="90">
        <v>512</v>
      </c>
      <c r="H78" s="90" t="s">
        <v>94</v>
      </c>
      <c r="I78" s="105">
        <v>400000</v>
      </c>
      <c r="J78" s="105">
        <v>0</v>
      </c>
      <c r="K78" s="105">
        <v>0</v>
      </c>
      <c r="L78" s="105">
        <f t="shared" si="4"/>
        <v>400000</v>
      </c>
      <c r="M78" s="167"/>
      <c r="N78" s="119"/>
      <c r="O78" s="121"/>
    </row>
    <row r="79" spans="1:15" s="1" customFormat="1">
      <c r="A79" s="90"/>
      <c r="B79" s="90"/>
      <c r="C79" s="90"/>
      <c r="D79" s="90"/>
      <c r="E79" s="90"/>
      <c r="F79" s="32" t="s">
        <v>299</v>
      </c>
      <c r="G79" s="90">
        <v>515</v>
      </c>
      <c r="H79" s="90" t="s">
        <v>95</v>
      </c>
      <c r="I79" s="105">
        <v>350000</v>
      </c>
      <c r="J79" s="105">
        <v>0</v>
      </c>
      <c r="K79" s="105">
        <v>0</v>
      </c>
      <c r="L79" s="105">
        <f t="shared" si="4"/>
        <v>350000</v>
      </c>
      <c r="M79" s="167"/>
      <c r="N79" s="119"/>
      <c r="O79" s="121"/>
    </row>
    <row r="80" spans="1:15" s="1" customFormat="1">
      <c r="A80" s="90"/>
      <c r="B80" s="90"/>
      <c r="C80" s="90"/>
      <c r="D80" s="90"/>
      <c r="E80" s="90"/>
      <c r="F80" s="32" t="s">
        <v>300</v>
      </c>
      <c r="G80" s="90">
        <v>541</v>
      </c>
      <c r="H80" s="90" t="s">
        <v>103</v>
      </c>
      <c r="I80" s="105">
        <v>2300000</v>
      </c>
      <c r="J80" s="105">
        <v>0</v>
      </c>
      <c r="K80" s="105">
        <v>0</v>
      </c>
      <c r="L80" s="105">
        <f t="shared" si="4"/>
        <v>2300000</v>
      </c>
      <c r="M80" s="167"/>
      <c r="N80" s="119"/>
      <c r="O80" s="121"/>
    </row>
    <row r="81" spans="1:27" s="1" customFormat="1">
      <c r="A81" s="90"/>
      <c r="B81" s="90"/>
      <c r="C81" s="90"/>
      <c r="D81" s="90"/>
      <c r="E81" s="90"/>
      <c r="F81" s="32" t="s">
        <v>811</v>
      </c>
      <c r="G81" s="90">
        <v>621</v>
      </c>
      <c r="H81" s="90" t="s">
        <v>812</v>
      </c>
      <c r="I81" s="91">
        <v>0</v>
      </c>
      <c r="J81" s="91">
        <v>0</v>
      </c>
      <c r="K81" s="411"/>
      <c r="L81" s="91">
        <f>SUM(I81:K81)</f>
        <v>0</v>
      </c>
      <c r="M81" s="197"/>
      <c r="N81" s="119"/>
      <c r="O81" s="121"/>
    </row>
    <row r="82" spans="1:27">
      <c r="A82" s="726" t="s">
        <v>203</v>
      </c>
      <c r="B82" s="726"/>
      <c r="C82" s="726"/>
      <c r="D82" s="726"/>
      <c r="E82" s="726"/>
      <c r="F82" s="726"/>
      <c r="G82" s="726"/>
      <c r="H82" s="726"/>
      <c r="I82" s="94">
        <f>SUM(I59:I80)</f>
        <v>97257600</v>
      </c>
      <c r="J82" s="94">
        <f>SUM(J59:J80)</f>
        <v>0</v>
      </c>
      <c r="K82" s="94">
        <f>SUM(K59:K80)</f>
        <v>3000000</v>
      </c>
      <c r="L82" s="95">
        <f>SUM(L59:L80)</f>
        <v>100257600</v>
      </c>
      <c r="M82" s="641"/>
    </row>
    <row r="83" spans="1:27">
      <c r="A83" s="718" t="s">
        <v>1036</v>
      </c>
      <c r="B83" s="719"/>
      <c r="C83" s="719"/>
      <c r="D83" s="719"/>
      <c r="E83" s="719"/>
      <c r="F83" s="719"/>
      <c r="G83" s="719"/>
      <c r="H83" s="720"/>
      <c r="I83" s="636"/>
      <c r="J83" s="636"/>
      <c r="K83" s="636"/>
      <c r="L83" s="636"/>
      <c r="M83" s="641"/>
    </row>
    <row r="84" spans="1:27" s="1" customFormat="1">
      <c r="A84" s="751" t="s">
        <v>221</v>
      </c>
      <c r="B84" s="751"/>
      <c r="C84" s="751"/>
      <c r="D84" s="751"/>
      <c r="E84" s="751"/>
      <c r="F84" s="751"/>
      <c r="G84" s="751"/>
      <c r="H84" s="751"/>
      <c r="I84" s="641"/>
      <c r="J84" s="641"/>
      <c r="K84" s="641"/>
      <c r="L84" s="641"/>
      <c r="M84" s="24"/>
      <c r="N84" s="119"/>
      <c r="O84" s="121"/>
    </row>
    <row r="85" spans="1:27" s="1" customFormat="1">
      <c r="A85" s="162"/>
      <c r="B85" s="90"/>
      <c r="C85" s="90"/>
      <c r="D85" s="90"/>
      <c r="E85" s="90"/>
      <c r="F85" s="439" t="s">
        <v>303</v>
      </c>
      <c r="G85" s="90">
        <v>499</v>
      </c>
      <c r="H85" s="32" t="s">
        <v>1070</v>
      </c>
      <c r="I85" s="250">
        <v>2500000</v>
      </c>
      <c r="J85" s="23"/>
      <c r="K85" s="91"/>
      <c r="L85" s="91">
        <f>SUM(I85:K85)</f>
        <v>2500000</v>
      </c>
      <c r="M85" s="24"/>
      <c r="N85" s="119"/>
      <c r="O85" s="121"/>
    </row>
    <row r="86" spans="1:27" s="24" customFormat="1">
      <c r="A86" s="90"/>
      <c r="B86" s="90"/>
      <c r="C86" s="90"/>
      <c r="D86" s="90"/>
      <c r="E86" s="90"/>
      <c r="F86" s="32" t="s">
        <v>304</v>
      </c>
      <c r="G86" s="90">
        <v>499</v>
      </c>
      <c r="H86" s="90" t="s">
        <v>555</v>
      </c>
      <c r="I86" s="91">
        <v>1500000</v>
      </c>
      <c r="J86" s="91">
        <v>0</v>
      </c>
      <c r="K86" s="91">
        <v>0</v>
      </c>
      <c r="L86" s="91">
        <f>SUM(I86:K86)</f>
        <v>1500000</v>
      </c>
      <c r="M86" s="197"/>
      <c r="N86" s="126"/>
      <c r="O86" s="127"/>
    </row>
    <row r="87" spans="1:27" s="24" customFormat="1">
      <c r="A87" s="742" t="s">
        <v>190</v>
      </c>
      <c r="B87" s="743"/>
      <c r="C87" s="743"/>
      <c r="D87" s="743"/>
      <c r="E87" s="743"/>
      <c r="F87" s="743"/>
      <c r="G87" s="743"/>
      <c r="H87" s="744"/>
      <c r="I87" s="94">
        <f>SUM(I85:I86)</f>
        <v>4000000</v>
      </c>
      <c r="J87" s="94">
        <f>SUM(J85:J86)</f>
        <v>0</v>
      </c>
      <c r="K87" s="94">
        <f>SUM(K85:K86)</f>
        <v>0</v>
      </c>
      <c r="L87" s="94">
        <f>SUM(L85:L86)</f>
        <v>4000000</v>
      </c>
      <c r="M87" s="197"/>
      <c r="N87" s="126"/>
      <c r="O87" s="127"/>
    </row>
    <row r="88" spans="1:27" s="1" customFormat="1">
      <c r="A88" s="556"/>
      <c r="B88" s="557"/>
      <c r="C88" s="557"/>
      <c r="D88" s="724" t="s">
        <v>1037</v>
      </c>
      <c r="E88" s="724"/>
      <c r="F88" s="724"/>
      <c r="G88" s="724"/>
      <c r="H88" s="724"/>
      <c r="I88" s="533"/>
      <c r="J88" s="533"/>
      <c r="K88" s="533"/>
      <c r="L88" s="534"/>
      <c r="M88" s="198"/>
      <c r="N88" s="198"/>
      <c r="O88" s="198"/>
      <c r="P88" s="198"/>
      <c r="Q88" s="198"/>
      <c r="R88" s="551"/>
      <c r="S88" s="551"/>
      <c r="T88" s="551"/>
      <c r="U88"/>
      <c r="V88"/>
      <c r="W88"/>
      <c r="X88"/>
      <c r="Y88" s="120"/>
      <c r="Z88" s="119"/>
      <c r="AA88" s="121"/>
    </row>
    <row r="89" spans="1:27" s="1" customFormat="1">
      <c r="A89" s="742" t="s">
        <v>730</v>
      </c>
      <c r="B89" s="743"/>
      <c r="C89" s="743"/>
      <c r="D89" s="743"/>
      <c r="E89" s="743"/>
      <c r="F89" s="743"/>
      <c r="G89" s="743"/>
      <c r="H89" s="743"/>
      <c r="I89" s="743"/>
      <c r="J89" s="743"/>
      <c r="K89" s="743"/>
      <c r="L89" s="744"/>
      <c r="M89" s="198"/>
      <c r="N89" s="198"/>
      <c r="O89" s="198"/>
      <c r="P89" s="198"/>
      <c r="Q89" s="198"/>
      <c r="R89" s="551"/>
      <c r="S89" s="551"/>
      <c r="T89" s="551"/>
      <c r="U89"/>
      <c r="V89"/>
      <c r="W89"/>
      <c r="X89"/>
      <c r="Y89" s="120"/>
      <c r="Z89" s="119"/>
      <c r="AA89" s="121"/>
    </row>
    <row r="90" spans="1:27" s="1" customFormat="1" ht="24">
      <c r="A90" s="639"/>
      <c r="B90" s="163">
        <v>320</v>
      </c>
      <c r="C90" s="163">
        <v>15</v>
      </c>
      <c r="D90" s="588" t="s">
        <v>935</v>
      </c>
      <c r="E90" s="163"/>
      <c r="F90" s="639" t="s">
        <v>907</v>
      </c>
      <c r="G90" s="639" t="s">
        <v>1136</v>
      </c>
      <c r="H90" s="639" t="s">
        <v>1137</v>
      </c>
      <c r="I90" s="105">
        <v>500000</v>
      </c>
      <c r="J90" s="639"/>
      <c r="K90" s="639"/>
      <c r="L90" s="105">
        <f>I90+J90+K90</f>
        <v>500000</v>
      </c>
      <c r="M90" s="195"/>
      <c r="N90" s="195"/>
      <c r="O90" s="195"/>
      <c r="P90" s="195"/>
      <c r="Q90" s="195"/>
      <c r="R90" s="565"/>
      <c r="S90" s="566"/>
      <c r="T90"/>
      <c r="U90" s="566"/>
      <c r="V90" s="547"/>
      <c r="W90" s="547"/>
      <c r="X90" s="547"/>
      <c r="Y90" s="120"/>
      <c r="Z90" s="119"/>
      <c r="AA90" s="121"/>
    </row>
    <row r="91" spans="1:27" s="1" customFormat="1" ht="24">
      <c r="A91" s="639"/>
      <c r="B91" s="163"/>
      <c r="C91" s="163"/>
      <c r="D91" s="163"/>
      <c r="E91" s="163"/>
      <c r="F91" s="639" t="s">
        <v>912</v>
      </c>
      <c r="G91" s="639" t="s">
        <v>908</v>
      </c>
      <c r="H91" s="639" t="s">
        <v>1038</v>
      </c>
      <c r="I91" s="105">
        <v>1000000</v>
      </c>
      <c r="J91" s="639"/>
      <c r="K91" s="639"/>
      <c r="L91" s="105">
        <f>I91+J91+K91</f>
        <v>1000000</v>
      </c>
      <c r="M91" s="195"/>
      <c r="N91" s="195"/>
      <c r="O91" s="195"/>
      <c r="P91" s="195"/>
      <c r="Q91" s="195"/>
      <c r="R91" s="565"/>
      <c r="S91" s="566"/>
      <c r="T91"/>
      <c r="U91" s="566"/>
      <c r="V91" s="547"/>
      <c r="W91" s="547"/>
      <c r="X91" s="547"/>
      <c r="Y91" s="120"/>
      <c r="Z91" s="119"/>
      <c r="AA91" s="121"/>
    </row>
    <row r="92" spans="1:27" s="1" customFormat="1">
      <c r="A92" s="730" t="s">
        <v>731</v>
      </c>
      <c r="B92" s="724"/>
      <c r="C92" s="724"/>
      <c r="D92" s="724"/>
      <c r="E92" s="724"/>
      <c r="F92" s="724"/>
      <c r="G92" s="724"/>
      <c r="H92" s="725"/>
      <c r="I92" s="94">
        <f>SUM(I90:I91)</f>
        <v>1500000</v>
      </c>
      <c r="J92" s="94">
        <f>SUM(J90:J91)</f>
        <v>0</v>
      </c>
      <c r="K92" s="94">
        <f>SUM(K90:K91)</f>
        <v>0</v>
      </c>
      <c r="L92" s="95">
        <f>SUM(L90:L91)</f>
        <v>1500000</v>
      </c>
      <c r="M92" s="195"/>
      <c r="N92" s="195"/>
      <c r="O92" s="195"/>
      <c r="P92" s="195"/>
      <c r="Q92" s="195"/>
      <c r="R92" s="565"/>
      <c r="S92" s="566"/>
      <c r="T92"/>
      <c r="U92" s="566"/>
      <c r="V92" s="547"/>
      <c r="W92" s="547"/>
      <c r="X92" s="547"/>
      <c r="Y92" s="120"/>
      <c r="Z92" s="119"/>
      <c r="AA92" s="121"/>
    </row>
    <row r="93" spans="1:27" s="1" customFormat="1">
      <c r="A93" s="718" t="s">
        <v>1037</v>
      </c>
      <c r="B93" s="719"/>
      <c r="C93" s="719"/>
      <c r="D93" s="719"/>
      <c r="E93" s="719"/>
      <c r="F93" s="719"/>
      <c r="G93" s="719"/>
      <c r="H93" s="720"/>
      <c r="I93" s="94"/>
      <c r="J93" s="94"/>
      <c r="K93" s="94"/>
      <c r="L93" s="95"/>
      <c r="M93" s="195"/>
      <c r="N93" s="195"/>
      <c r="O93" s="195"/>
      <c r="P93" s="195"/>
      <c r="Q93" s="195"/>
      <c r="R93" s="565"/>
      <c r="S93" s="566"/>
      <c r="T93"/>
      <c r="U93" s="566"/>
      <c r="V93" s="547"/>
      <c r="W93" s="547"/>
      <c r="X93" s="547"/>
      <c r="Y93" s="120"/>
      <c r="Z93" s="119"/>
      <c r="AA93" s="121"/>
    </row>
    <row r="94" spans="1:27" s="1" customFormat="1">
      <c r="A94" s="742" t="s">
        <v>1119</v>
      </c>
      <c r="B94" s="743"/>
      <c r="C94" s="743"/>
      <c r="D94" s="743"/>
      <c r="E94" s="743"/>
      <c r="F94" s="743"/>
      <c r="G94" s="743"/>
      <c r="H94" s="743"/>
      <c r="I94" s="743"/>
      <c r="J94" s="743"/>
      <c r="K94" s="743"/>
      <c r="L94" s="744"/>
      <c r="M94" s="195"/>
      <c r="N94" s="195"/>
      <c r="O94" s="195"/>
      <c r="P94" s="195"/>
      <c r="Q94" s="195"/>
      <c r="R94" s="565"/>
      <c r="S94" s="566"/>
      <c r="T94"/>
      <c r="U94" s="566"/>
      <c r="V94" s="547"/>
      <c r="W94" s="547"/>
      <c r="X94" s="547"/>
      <c r="Y94" s="120"/>
      <c r="Z94" s="119"/>
      <c r="AA94" s="121"/>
    </row>
    <row r="95" spans="1:27" s="1" customFormat="1" ht="24">
      <c r="A95" s="622"/>
      <c r="B95" s="623">
        <v>510</v>
      </c>
      <c r="C95" s="623">
        <v>15</v>
      </c>
      <c r="D95" s="588" t="s">
        <v>935</v>
      </c>
      <c r="E95" s="623"/>
      <c r="F95" s="623"/>
      <c r="G95" s="89">
        <v>423</v>
      </c>
      <c r="H95" s="89" t="s">
        <v>1088</v>
      </c>
      <c r="I95" s="91">
        <v>400000</v>
      </c>
      <c r="J95" s="91"/>
      <c r="K95" s="91"/>
      <c r="L95" s="100">
        <f>I95+J95+K95</f>
        <v>400000</v>
      </c>
      <c r="M95" s="195"/>
      <c r="N95" s="195"/>
      <c r="O95" s="195"/>
      <c r="P95" s="195"/>
      <c r="Q95" s="195"/>
      <c r="R95" s="565"/>
      <c r="S95" s="566"/>
      <c r="T95"/>
      <c r="U95" s="566"/>
      <c r="V95" s="547"/>
      <c r="W95" s="547"/>
      <c r="X95" s="547"/>
      <c r="Y95" s="120"/>
      <c r="Z95" s="119"/>
      <c r="AA95" s="121"/>
    </row>
    <row r="96" spans="1:27" s="1" customFormat="1">
      <c r="A96" s="730" t="s">
        <v>1120</v>
      </c>
      <c r="B96" s="724"/>
      <c r="C96" s="724"/>
      <c r="D96" s="724"/>
      <c r="E96" s="724"/>
      <c r="F96" s="724"/>
      <c r="G96" s="724"/>
      <c r="H96" s="725"/>
      <c r="I96" s="533">
        <f>I95</f>
        <v>400000</v>
      </c>
      <c r="J96" s="533">
        <f t="shared" ref="J96:L96" si="5">J95</f>
        <v>0</v>
      </c>
      <c r="K96" s="533">
        <f t="shared" si="5"/>
        <v>0</v>
      </c>
      <c r="L96" s="533">
        <f t="shared" si="5"/>
        <v>400000</v>
      </c>
      <c r="M96" s="587"/>
      <c r="N96" s="587"/>
      <c r="O96" s="587"/>
      <c r="P96" s="587"/>
      <c r="Q96" s="587"/>
      <c r="R96" s="565"/>
      <c r="S96" s="566"/>
      <c r="T96" s="182"/>
      <c r="U96" s="566"/>
      <c r="V96" s="547"/>
      <c r="W96" s="547"/>
      <c r="X96" s="547"/>
      <c r="Y96" s="120"/>
      <c r="Z96" s="119"/>
      <c r="AA96" s="121"/>
    </row>
    <row r="97" spans="1:27" s="1" customFormat="1">
      <c r="A97" s="742" t="s">
        <v>1087</v>
      </c>
      <c r="B97" s="743"/>
      <c r="C97" s="743"/>
      <c r="D97" s="743"/>
      <c r="E97" s="743"/>
      <c r="F97" s="743"/>
      <c r="G97" s="743"/>
      <c r="H97" s="743"/>
      <c r="I97" s="743"/>
      <c r="J97" s="743"/>
      <c r="K97" s="743"/>
      <c r="L97" s="744"/>
      <c r="N97" s="121"/>
      <c r="O97" s="121"/>
    </row>
    <row r="98" spans="1:27" s="1" customFormat="1">
      <c r="A98" s="89"/>
      <c r="B98" s="89">
        <v>560</v>
      </c>
      <c r="C98" s="163">
        <v>15</v>
      </c>
      <c r="D98" s="588" t="s">
        <v>935</v>
      </c>
      <c r="E98" s="89"/>
      <c r="F98" s="89"/>
      <c r="G98" s="89">
        <v>423</v>
      </c>
      <c r="H98" s="89" t="s">
        <v>1089</v>
      </c>
      <c r="I98" s="91">
        <v>400000</v>
      </c>
      <c r="J98" s="91"/>
      <c r="K98" s="91"/>
      <c r="L98" s="100">
        <f>I98+J98+K98</f>
        <v>400000</v>
      </c>
      <c r="M98" s="27"/>
      <c r="N98" s="121"/>
      <c r="O98" s="121"/>
    </row>
    <row r="99" spans="1:27" s="1" customFormat="1" ht="24">
      <c r="A99" s="97"/>
      <c r="B99" s="103"/>
      <c r="C99" s="103"/>
      <c r="D99" s="103"/>
      <c r="E99" s="103"/>
      <c r="F99" s="439" t="s">
        <v>281</v>
      </c>
      <c r="G99" s="103">
        <v>481</v>
      </c>
      <c r="H99" s="97" t="s">
        <v>558</v>
      </c>
      <c r="I99" s="100">
        <v>500000</v>
      </c>
      <c r="J99" s="100">
        <v>0</v>
      </c>
      <c r="K99" s="357">
        <v>0</v>
      </c>
      <c r="L99" s="100">
        <f>I99+J99+K99</f>
        <v>500000</v>
      </c>
      <c r="M99" s="195"/>
      <c r="N99" s="195"/>
      <c r="O99" s="195"/>
      <c r="P99" s="195"/>
      <c r="Q99" s="195"/>
      <c r="R99" s="565"/>
      <c r="S99" s="566"/>
      <c r="T99"/>
      <c r="U99" s="566"/>
      <c r="V99" s="547"/>
      <c r="W99" s="547"/>
      <c r="X99" s="547"/>
      <c r="Y99" s="120"/>
      <c r="Z99" s="119"/>
      <c r="AA99" s="121"/>
    </row>
    <row r="100" spans="1:27" s="24" customFormat="1">
      <c r="A100" s="730" t="s">
        <v>431</v>
      </c>
      <c r="B100" s="724"/>
      <c r="C100" s="724"/>
      <c r="D100" s="724"/>
      <c r="E100" s="724"/>
      <c r="F100" s="724"/>
      <c r="G100" s="724"/>
      <c r="H100" s="725"/>
      <c r="I100" s="106">
        <f>SUM(I98:I99)</f>
        <v>900000</v>
      </c>
      <c r="J100" s="106">
        <f>SUM(J98:J99)</f>
        <v>0</v>
      </c>
      <c r="K100" s="106">
        <f>SUM(K98:K99)</f>
        <v>0</v>
      </c>
      <c r="L100" s="106">
        <f>SUM(L98:L99)</f>
        <v>900000</v>
      </c>
      <c r="M100" s="196"/>
      <c r="N100" s="126"/>
      <c r="O100" s="127"/>
    </row>
    <row r="101" spans="1:27" s="24" customFormat="1">
      <c r="A101" s="730" t="s">
        <v>1090</v>
      </c>
      <c r="B101" s="724"/>
      <c r="C101" s="724"/>
      <c r="D101" s="724"/>
      <c r="E101" s="724"/>
      <c r="F101" s="724"/>
      <c r="G101" s="724"/>
      <c r="H101" s="725"/>
      <c r="I101" s="94">
        <f>SUM(I98:I99)</f>
        <v>900000</v>
      </c>
      <c r="J101" s="94">
        <f>SUM(J98:J99)</f>
        <v>0</v>
      </c>
      <c r="K101" s="94">
        <f>SUM(K98:K99)</f>
        <v>0</v>
      </c>
      <c r="L101" s="94">
        <f>SUM(L98:L99)</f>
        <v>900000</v>
      </c>
      <c r="M101" s="201"/>
      <c r="N101" s="126"/>
      <c r="O101" s="127"/>
    </row>
    <row r="102" spans="1:27" s="24" customFormat="1">
      <c r="A102" s="718" t="s">
        <v>942</v>
      </c>
      <c r="B102" s="719"/>
      <c r="C102" s="719"/>
      <c r="D102" s="719"/>
      <c r="E102" s="719"/>
      <c r="F102" s="719"/>
      <c r="G102" s="719"/>
      <c r="H102" s="720"/>
      <c r="I102" s="636"/>
      <c r="J102" s="636"/>
      <c r="K102" s="636"/>
      <c r="L102" s="636"/>
      <c r="M102" s="201"/>
      <c r="N102" s="126"/>
      <c r="O102" s="127"/>
    </row>
    <row r="103" spans="1:27" s="24" customFormat="1">
      <c r="A103" s="730" t="s">
        <v>204</v>
      </c>
      <c r="B103" s="724"/>
      <c r="C103" s="724"/>
      <c r="D103" s="724"/>
      <c r="E103" s="724"/>
      <c r="F103" s="724"/>
      <c r="G103" s="724"/>
      <c r="H103" s="724"/>
      <c r="I103" s="724"/>
      <c r="J103" s="724"/>
      <c r="K103" s="724"/>
      <c r="L103" s="725"/>
      <c r="M103" s="203"/>
      <c r="N103" s="126"/>
      <c r="O103" s="127"/>
    </row>
    <row r="104" spans="1:27" s="24" customFormat="1">
      <c r="A104" s="32" t="s">
        <v>595</v>
      </c>
      <c r="B104" s="90">
        <v>170</v>
      </c>
      <c r="C104" s="90">
        <v>15</v>
      </c>
      <c r="D104" s="588" t="s">
        <v>945</v>
      </c>
      <c r="E104" s="90"/>
      <c r="F104" s="32" t="s">
        <v>305</v>
      </c>
      <c r="G104" s="90">
        <v>441</v>
      </c>
      <c r="H104" s="91" t="s">
        <v>76</v>
      </c>
      <c r="I104" s="91">
        <v>2500000</v>
      </c>
      <c r="J104" s="91">
        <v>0</v>
      </c>
      <c r="K104" s="91">
        <v>0</v>
      </c>
      <c r="L104" s="91">
        <f>SUM(I104:K104)</f>
        <v>2500000</v>
      </c>
      <c r="M104" s="197"/>
      <c r="N104" s="126"/>
      <c r="O104" s="127"/>
    </row>
    <row r="105" spans="1:27" s="24" customFormat="1">
      <c r="A105" s="325"/>
      <c r="B105" s="90"/>
      <c r="C105" s="90">
        <v>15</v>
      </c>
      <c r="D105" s="588" t="s">
        <v>945</v>
      </c>
      <c r="E105" s="90"/>
      <c r="F105" s="32" t="s">
        <v>149</v>
      </c>
      <c r="G105" s="9">
        <v>444</v>
      </c>
      <c r="H105" s="9" t="s">
        <v>104</v>
      </c>
      <c r="I105" s="91">
        <v>4000000</v>
      </c>
      <c r="J105" s="91">
        <v>0</v>
      </c>
      <c r="K105" s="91">
        <v>0</v>
      </c>
      <c r="L105" s="91">
        <f>SUM(I105:K105)</f>
        <v>4000000</v>
      </c>
      <c r="M105" s="196"/>
      <c r="N105" s="126"/>
      <c r="O105" s="127"/>
    </row>
    <row r="106" spans="1:27" s="1" customFormat="1">
      <c r="A106" s="325"/>
      <c r="B106" s="90"/>
      <c r="C106" s="90">
        <v>15</v>
      </c>
      <c r="D106" s="588" t="s">
        <v>945</v>
      </c>
      <c r="E106" s="90"/>
      <c r="F106" s="32" t="s">
        <v>897</v>
      </c>
      <c r="G106" s="9">
        <v>611</v>
      </c>
      <c r="H106" s="9" t="s">
        <v>97</v>
      </c>
      <c r="I106" s="91">
        <v>8500000</v>
      </c>
      <c r="J106" s="91">
        <v>0</v>
      </c>
      <c r="K106" s="411"/>
      <c r="L106" s="91">
        <f>SUM(I106:K106)</f>
        <v>8500000</v>
      </c>
      <c r="M106" s="195"/>
      <c r="N106" s="119"/>
      <c r="O106" s="121"/>
    </row>
    <row r="107" spans="1:27" s="1" customFormat="1">
      <c r="A107" s="747" t="s">
        <v>205</v>
      </c>
      <c r="B107" s="748"/>
      <c r="C107" s="748"/>
      <c r="D107" s="748"/>
      <c r="E107" s="748"/>
      <c r="F107" s="748"/>
      <c r="G107" s="748"/>
      <c r="H107" s="749"/>
      <c r="I107" s="94">
        <f>SUM(I104:I106)</f>
        <v>15000000</v>
      </c>
      <c r="J107" s="94">
        <f>SUM(J104:J106)</f>
        <v>0</v>
      </c>
      <c r="K107" s="94">
        <f>SUM(K104:K106)</f>
        <v>0</v>
      </c>
      <c r="L107" s="95">
        <f>SUM(L104:L106)</f>
        <v>15000000</v>
      </c>
      <c r="M107" s="206"/>
      <c r="N107" s="119"/>
      <c r="O107" s="121"/>
    </row>
    <row r="108" spans="1:27" s="1" customFormat="1">
      <c r="A108" s="622"/>
      <c r="B108" s="623"/>
      <c r="C108" s="724" t="s">
        <v>1040</v>
      </c>
      <c r="D108" s="724"/>
      <c r="E108" s="724"/>
      <c r="F108" s="724"/>
      <c r="G108" s="724"/>
      <c r="H108" s="724"/>
      <c r="I108" s="533"/>
      <c r="J108" s="533"/>
      <c r="K108" s="94"/>
      <c r="L108" s="437"/>
      <c r="M108" s="206"/>
      <c r="N108" s="119"/>
      <c r="O108" s="121"/>
    </row>
    <row r="109" spans="1:27" s="1" customFormat="1">
      <c r="A109" s="622"/>
      <c r="B109" s="623"/>
      <c r="C109" s="623"/>
      <c r="D109" s="724" t="s">
        <v>1041</v>
      </c>
      <c r="E109" s="724"/>
      <c r="F109" s="724"/>
      <c r="G109" s="724"/>
      <c r="H109" s="724"/>
      <c r="I109" s="533"/>
      <c r="J109" s="533"/>
      <c r="K109" s="91"/>
      <c r="L109" s="91"/>
      <c r="M109" s="205"/>
      <c r="N109" s="124"/>
      <c r="O109" s="121"/>
    </row>
    <row r="110" spans="1:27" s="1" customFormat="1">
      <c r="A110" s="730" t="s">
        <v>726</v>
      </c>
      <c r="B110" s="724"/>
      <c r="C110" s="724"/>
      <c r="D110" s="724"/>
      <c r="E110" s="724"/>
      <c r="F110" s="724"/>
      <c r="G110" s="724"/>
      <c r="H110" s="724"/>
      <c r="I110" s="724"/>
      <c r="J110" s="724"/>
      <c r="K110" s="724"/>
      <c r="L110" s="725"/>
      <c r="M110" s="195"/>
      <c r="N110" s="124"/>
      <c r="O110" s="121"/>
    </row>
    <row r="111" spans="1:27" s="27" customFormat="1">
      <c r="A111" s="32" t="s">
        <v>595</v>
      </c>
      <c r="B111" s="90">
        <v>411</v>
      </c>
      <c r="C111" s="90">
        <v>3</v>
      </c>
      <c r="D111" s="538" t="s">
        <v>962</v>
      </c>
      <c r="E111" s="90"/>
      <c r="F111" s="32" t="s">
        <v>739</v>
      </c>
      <c r="G111" s="90">
        <v>423</v>
      </c>
      <c r="H111" s="96" t="s">
        <v>553</v>
      </c>
      <c r="I111" s="91">
        <v>1150000</v>
      </c>
      <c r="J111" s="91"/>
      <c r="K111" s="623"/>
      <c r="L111" s="571">
        <f>SUM(I111:K111)</f>
        <v>1150000</v>
      </c>
      <c r="M111" s="205"/>
      <c r="N111" s="119"/>
      <c r="O111" s="125"/>
    </row>
    <row r="112" spans="1:27" s="1" customFormat="1">
      <c r="A112" s="739" t="s">
        <v>727</v>
      </c>
      <c r="B112" s="740"/>
      <c r="C112" s="740"/>
      <c r="D112" s="740"/>
      <c r="E112" s="740"/>
      <c r="F112" s="740"/>
      <c r="G112" s="740"/>
      <c r="H112" s="741"/>
      <c r="I112" s="94">
        <f>SUM(I111)</f>
        <v>1150000</v>
      </c>
      <c r="J112" s="94">
        <f>SUM(J111)</f>
        <v>0</v>
      </c>
      <c r="K112" s="100"/>
      <c r="L112" s="572">
        <f>SUM(I112:K112)</f>
        <v>1150000</v>
      </c>
      <c r="M112" s="195"/>
      <c r="N112" s="119"/>
      <c r="O112" s="121"/>
    </row>
    <row r="113" spans="1:216" s="1" customFormat="1">
      <c r="A113" s="631"/>
      <c r="B113" s="632"/>
      <c r="C113" s="632"/>
      <c r="D113" s="740" t="s">
        <v>1084</v>
      </c>
      <c r="E113" s="740"/>
      <c r="F113" s="740"/>
      <c r="G113" s="740"/>
      <c r="H113" s="740"/>
      <c r="I113" s="533"/>
      <c r="J113" s="533"/>
      <c r="K113" s="100"/>
      <c r="L113" s="91"/>
      <c r="M113" s="195"/>
      <c r="N113" s="119"/>
      <c r="O113" s="121"/>
    </row>
    <row r="114" spans="1:216" s="1" customFormat="1">
      <c r="A114" s="718" t="s">
        <v>207</v>
      </c>
      <c r="B114" s="719"/>
      <c r="C114" s="719"/>
      <c r="D114" s="719"/>
      <c r="E114" s="719"/>
      <c r="F114" s="719"/>
      <c r="G114" s="719"/>
      <c r="H114" s="719"/>
      <c r="I114" s="623"/>
      <c r="J114" s="623"/>
      <c r="K114" s="100"/>
      <c r="L114" s="91"/>
      <c r="M114" s="167"/>
      <c r="N114" s="119"/>
      <c r="O114" s="121"/>
    </row>
    <row r="115" spans="1:216" s="1" customFormat="1">
      <c r="A115" s="32" t="s">
        <v>595</v>
      </c>
      <c r="B115" s="103">
        <v>412</v>
      </c>
      <c r="C115" s="103">
        <v>3</v>
      </c>
      <c r="D115" s="103"/>
      <c r="E115" s="103" t="s">
        <v>1042</v>
      </c>
      <c r="F115" s="325" t="s">
        <v>739</v>
      </c>
      <c r="G115" s="99">
        <v>464</v>
      </c>
      <c r="H115" s="89" t="s">
        <v>769</v>
      </c>
      <c r="I115" s="100">
        <v>900000</v>
      </c>
      <c r="J115" s="100"/>
      <c r="K115" s="357"/>
      <c r="L115" s="91">
        <f>SUM(I115:K115)</f>
        <v>900000</v>
      </c>
      <c r="M115" s="167"/>
      <c r="N115" s="119"/>
      <c r="O115" s="121"/>
    </row>
    <row r="116" spans="1:216" s="1" customFormat="1" ht="24">
      <c r="A116" s="32"/>
      <c r="B116" s="103"/>
      <c r="C116" s="103"/>
      <c r="D116" s="103"/>
      <c r="E116" s="103"/>
      <c r="F116" s="325"/>
      <c r="G116" s="99">
        <v>464</v>
      </c>
      <c r="H116" s="89" t="s">
        <v>1184</v>
      </c>
      <c r="I116" s="100">
        <v>900000</v>
      </c>
      <c r="J116" s="100"/>
      <c r="K116" s="100"/>
      <c r="L116" s="91">
        <f t="shared" ref="L116:L119" si="6">SUM(I116:K116)</f>
        <v>900000</v>
      </c>
      <c r="M116" s="167"/>
      <c r="N116" s="119"/>
      <c r="O116" s="121"/>
    </row>
    <row r="117" spans="1:216" s="1" customFormat="1" ht="24">
      <c r="A117" s="32"/>
      <c r="B117" s="103"/>
      <c r="C117" s="103"/>
      <c r="D117" s="103"/>
      <c r="E117" s="103"/>
      <c r="F117" s="439"/>
      <c r="G117" s="99">
        <v>464</v>
      </c>
      <c r="H117" s="89" t="s">
        <v>557</v>
      </c>
      <c r="I117" s="100">
        <v>2700000</v>
      </c>
      <c r="J117" s="100"/>
      <c r="K117" s="100"/>
      <c r="L117" s="91">
        <f t="shared" si="6"/>
        <v>2700000</v>
      </c>
      <c r="M117" s="167"/>
      <c r="N117" s="119"/>
      <c r="O117" s="121"/>
    </row>
    <row r="118" spans="1:216" s="1" customFormat="1" ht="36">
      <c r="A118" s="32"/>
      <c r="B118" s="103"/>
      <c r="C118" s="103"/>
      <c r="D118" s="103"/>
      <c r="E118" s="103"/>
      <c r="F118" s="325"/>
      <c r="G118" s="99">
        <v>451</v>
      </c>
      <c r="H118" s="89" t="s">
        <v>565</v>
      </c>
      <c r="I118" s="100">
        <v>2500000</v>
      </c>
      <c r="J118" s="100"/>
      <c r="K118" s="94"/>
      <c r="L118" s="91">
        <f t="shared" si="6"/>
        <v>2500000</v>
      </c>
      <c r="M118" s="167"/>
      <c r="N118" s="124"/>
      <c r="O118" s="121"/>
    </row>
    <row r="119" spans="1:216" s="1" customFormat="1" ht="24">
      <c r="A119" s="162"/>
      <c r="B119" s="103"/>
      <c r="C119" s="103"/>
      <c r="D119" s="103"/>
      <c r="E119" s="103"/>
      <c r="F119" s="439"/>
      <c r="G119" s="99">
        <v>464</v>
      </c>
      <c r="H119" s="89" t="s">
        <v>823</v>
      </c>
      <c r="I119" s="100">
        <v>6000000</v>
      </c>
      <c r="J119" s="100"/>
      <c r="K119" s="632"/>
      <c r="L119" s="91">
        <f t="shared" si="6"/>
        <v>6000000</v>
      </c>
      <c r="M119" s="167"/>
      <c r="N119" s="124"/>
      <c r="O119" s="121"/>
    </row>
    <row r="120" spans="1:216" s="27" customFormat="1">
      <c r="A120" s="739" t="s">
        <v>388</v>
      </c>
      <c r="B120" s="740"/>
      <c r="C120" s="740"/>
      <c r="D120" s="740"/>
      <c r="E120" s="740"/>
      <c r="F120" s="740"/>
      <c r="G120" s="740"/>
      <c r="H120" s="741"/>
      <c r="I120" s="94">
        <f>SUM(I115:I119)</f>
        <v>13000000</v>
      </c>
      <c r="J120" s="94">
        <f t="shared" ref="J120:L120" si="7">SUM(J115:J119)</f>
        <v>0</v>
      </c>
      <c r="K120" s="94">
        <f t="shared" si="7"/>
        <v>0</v>
      </c>
      <c r="L120" s="94">
        <f t="shared" si="7"/>
        <v>13000000</v>
      </c>
      <c r="N120" s="124"/>
      <c r="O120" s="125"/>
    </row>
    <row r="121" spans="1:216" s="1" customFormat="1">
      <c r="A121" s="631"/>
      <c r="B121" s="632"/>
      <c r="C121" s="746" t="s">
        <v>1043</v>
      </c>
      <c r="D121" s="746"/>
      <c r="E121" s="746"/>
      <c r="F121" s="746"/>
      <c r="G121" s="632"/>
      <c r="H121" s="632"/>
      <c r="I121" s="533"/>
      <c r="J121" s="533"/>
      <c r="K121" s="100"/>
      <c r="L121" s="91"/>
      <c r="M121" s="167"/>
      <c r="N121" s="167"/>
      <c r="O121" s="167"/>
      <c r="P121" s="167"/>
      <c r="Q121" s="167"/>
      <c r="R121" s="565"/>
      <c r="S121" s="566"/>
      <c r="T121"/>
      <c r="U121" s="566"/>
      <c r="V121" s="547"/>
      <c r="W121" s="547"/>
      <c r="X121" s="547"/>
      <c r="Y121" s="120"/>
      <c r="Z121" s="124"/>
      <c r="AA121" s="121"/>
    </row>
    <row r="122" spans="1:216" s="1" customFormat="1">
      <c r="B122" s="573"/>
      <c r="C122" s="573"/>
      <c r="D122" s="739" t="s">
        <v>1044</v>
      </c>
      <c r="E122" s="740"/>
      <c r="F122" s="740"/>
      <c r="G122" s="740"/>
      <c r="H122" s="740"/>
      <c r="I122" s="740"/>
      <c r="J122" s="740"/>
      <c r="K122" s="740"/>
      <c r="L122" s="741"/>
      <c r="M122" s="167"/>
      <c r="N122" s="167"/>
      <c r="O122" s="167"/>
      <c r="P122" s="167"/>
      <c r="Q122" s="167"/>
      <c r="R122" s="565"/>
      <c r="S122" s="566"/>
      <c r="T122"/>
      <c r="U122" s="566"/>
      <c r="V122" s="547"/>
      <c r="W122" s="547"/>
      <c r="X122" s="547"/>
      <c r="Y122" s="120"/>
      <c r="Z122" s="124"/>
      <c r="AA122" s="121"/>
    </row>
    <row r="123" spans="1:216" s="1" customFormat="1">
      <c r="A123" s="745" t="s">
        <v>226</v>
      </c>
      <c r="B123" s="746"/>
      <c r="C123" s="746"/>
      <c r="D123" s="746"/>
      <c r="E123" s="746"/>
      <c r="F123" s="746"/>
      <c r="G123" s="746"/>
      <c r="H123" s="746"/>
      <c r="I123" s="632"/>
      <c r="J123" s="632"/>
      <c r="K123" s="100"/>
      <c r="L123" s="91"/>
      <c r="M123" s="167"/>
      <c r="N123" s="167"/>
      <c r="O123" s="167"/>
      <c r="P123" s="167"/>
      <c r="Q123" s="167"/>
      <c r="R123" s="565"/>
      <c r="S123" s="566"/>
      <c r="T123"/>
      <c r="U123" s="566"/>
      <c r="V123" s="547"/>
      <c r="W123" s="547"/>
      <c r="X123" s="547"/>
      <c r="Y123" s="120"/>
      <c r="Z123" s="124"/>
      <c r="AA123" s="121"/>
    </row>
    <row r="124" spans="1:216" s="1" customFormat="1">
      <c r="A124" s="634"/>
      <c r="B124" s="627"/>
      <c r="C124" s="627"/>
      <c r="D124" s="627"/>
      <c r="E124" s="627"/>
      <c r="F124" s="627"/>
      <c r="G124" s="627">
        <v>423</v>
      </c>
      <c r="H124" s="627"/>
      <c r="I124" s="632"/>
      <c r="J124" s="632"/>
      <c r="K124" s="100"/>
      <c r="L124" s="91"/>
      <c r="M124" s="27"/>
      <c r="N124" s="27"/>
      <c r="O124" s="27"/>
      <c r="P124" s="27"/>
      <c r="Q124" s="167"/>
      <c r="R124" s="565"/>
      <c r="S124" s="566"/>
      <c r="T124"/>
      <c r="U124" s="566"/>
      <c r="V124" s="547"/>
      <c r="W124" s="547"/>
      <c r="X124" s="547"/>
      <c r="Y124" s="120"/>
      <c r="Z124" s="124"/>
      <c r="AA124" s="125"/>
      <c r="AB124" s="27"/>
      <c r="AC124" s="27"/>
      <c r="AD124" s="27"/>
      <c r="AE124" s="27"/>
      <c r="AF124" s="27"/>
      <c r="AG124" s="27"/>
      <c r="AH124" s="27"/>
      <c r="AI124" s="27"/>
      <c r="AJ124" s="27"/>
      <c r="AK124" s="27"/>
      <c r="AL124" s="27"/>
      <c r="AM124" s="27"/>
      <c r="AN124" s="27"/>
      <c r="AO124" s="27"/>
      <c r="AP124" s="27"/>
      <c r="AQ124" s="27"/>
      <c r="AR124" s="27"/>
      <c r="AS124" s="27"/>
      <c r="AT124" s="27"/>
      <c r="AU124" s="27"/>
      <c r="AV124" s="27"/>
      <c r="AW124" s="27"/>
      <c r="AX124" s="27"/>
      <c r="AY124" s="27"/>
      <c r="AZ124" s="27"/>
      <c r="BA124" s="27"/>
      <c r="BB124" s="27"/>
      <c r="BC124" s="27"/>
      <c r="BD124" s="27"/>
      <c r="BE124" s="27"/>
      <c r="BF124" s="27"/>
      <c r="BG124" s="27"/>
      <c r="BH124" s="27"/>
      <c r="BI124" s="27"/>
      <c r="BJ124" s="27"/>
      <c r="BK124" s="27"/>
      <c r="BL124" s="27"/>
      <c r="BM124" s="27"/>
      <c r="BN124" s="27"/>
      <c r="BO124" s="27"/>
      <c r="BP124" s="27"/>
      <c r="BQ124" s="27"/>
      <c r="BR124" s="27"/>
      <c r="BS124" s="27"/>
      <c r="BT124" s="27"/>
      <c r="BU124" s="27"/>
      <c r="BV124" s="27"/>
      <c r="BW124" s="27"/>
      <c r="BX124" s="27"/>
      <c r="BY124" s="27"/>
      <c r="BZ124" s="27"/>
      <c r="CA124" s="27"/>
      <c r="CB124" s="27"/>
      <c r="CC124" s="27"/>
      <c r="CD124" s="27"/>
      <c r="CE124" s="27"/>
      <c r="CF124" s="27"/>
      <c r="CG124" s="27"/>
      <c r="CH124" s="27"/>
      <c r="CI124" s="27"/>
      <c r="CJ124" s="27"/>
      <c r="CK124" s="27"/>
      <c r="CL124" s="27"/>
      <c r="CM124" s="27"/>
      <c r="CN124" s="27"/>
      <c r="CO124" s="27"/>
      <c r="CP124" s="27"/>
      <c r="CQ124" s="27"/>
      <c r="CR124" s="27"/>
      <c r="CS124" s="27"/>
      <c r="CT124" s="27"/>
      <c r="CU124" s="27"/>
      <c r="CV124" s="27"/>
      <c r="CW124" s="27"/>
      <c r="CX124" s="27"/>
      <c r="CY124" s="27"/>
      <c r="CZ124" s="27"/>
      <c r="DA124" s="27"/>
      <c r="DB124" s="27"/>
      <c r="DC124" s="27"/>
      <c r="DD124" s="27"/>
      <c r="DE124" s="27"/>
      <c r="DF124" s="27"/>
      <c r="DG124" s="27"/>
      <c r="DH124" s="27"/>
      <c r="DI124" s="27"/>
      <c r="DJ124" s="27"/>
      <c r="DK124" s="27"/>
      <c r="DL124" s="27"/>
      <c r="DM124" s="27"/>
      <c r="DN124" s="27"/>
      <c r="DO124" s="27"/>
      <c r="DP124" s="27"/>
      <c r="DQ124" s="27"/>
      <c r="DR124" s="27"/>
      <c r="DS124" s="27"/>
      <c r="DT124" s="27"/>
      <c r="DU124" s="27"/>
      <c r="DV124" s="27"/>
      <c r="DW124" s="27"/>
      <c r="DX124" s="27"/>
      <c r="DY124" s="27"/>
      <c r="DZ124" s="27"/>
      <c r="EA124" s="27"/>
      <c r="EB124" s="27"/>
      <c r="EC124" s="27"/>
      <c r="ED124" s="27"/>
      <c r="EE124" s="27"/>
      <c r="EF124" s="27"/>
      <c r="EG124" s="27"/>
      <c r="EH124" s="27"/>
      <c r="EI124" s="27"/>
      <c r="EJ124" s="27"/>
      <c r="EK124" s="27"/>
      <c r="EL124" s="27"/>
      <c r="EM124" s="27"/>
      <c r="EN124" s="27"/>
      <c r="EO124" s="27"/>
      <c r="EP124" s="27"/>
      <c r="EQ124" s="27"/>
      <c r="ER124" s="27"/>
      <c r="ES124" s="27"/>
      <c r="ET124" s="27"/>
      <c r="EU124" s="27"/>
      <c r="EV124" s="27"/>
      <c r="EW124" s="27"/>
      <c r="EX124" s="27"/>
      <c r="EY124" s="27"/>
      <c r="EZ124" s="27"/>
      <c r="FA124" s="27"/>
      <c r="FB124" s="27"/>
      <c r="FC124" s="27"/>
      <c r="FD124" s="27"/>
      <c r="FE124" s="27"/>
      <c r="FF124" s="27"/>
      <c r="FG124" s="27"/>
      <c r="FH124" s="27"/>
      <c r="FI124" s="27"/>
      <c r="FJ124" s="27"/>
      <c r="FK124" s="27"/>
      <c r="FL124" s="27"/>
      <c r="FM124" s="27"/>
      <c r="FN124" s="27"/>
      <c r="FO124" s="27"/>
      <c r="FP124" s="27"/>
      <c r="FQ124" s="27"/>
      <c r="FR124" s="27"/>
      <c r="FS124" s="27"/>
      <c r="FT124" s="27"/>
      <c r="FU124" s="27"/>
      <c r="FV124" s="27"/>
      <c r="FW124" s="27"/>
      <c r="FX124" s="27"/>
      <c r="FY124" s="27"/>
      <c r="FZ124" s="27"/>
      <c r="GA124" s="27"/>
      <c r="GB124" s="27"/>
      <c r="GC124" s="27"/>
      <c r="GD124" s="27"/>
      <c r="GE124" s="27"/>
      <c r="GF124" s="27"/>
      <c r="GG124" s="27"/>
      <c r="GH124" s="27"/>
      <c r="GI124" s="27"/>
      <c r="GJ124" s="27"/>
      <c r="GK124" s="27"/>
      <c r="GL124" s="27"/>
      <c r="GM124" s="27"/>
      <c r="GN124" s="27"/>
      <c r="GO124" s="27"/>
      <c r="GP124" s="27"/>
      <c r="GQ124" s="27"/>
      <c r="GR124" s="27"/>
      <c r="GS124" s="27"/>
      <c r="GT124" s="27"/>
      <c r="GU124" s="27"/>
      <c r="GV124" s="27"/>
      <c r="GW124" s="27"/>
      <c r="GX124" s="27"/>
      <c r="GY124" s="27"/>
      <c r="GZ124" s="27"/>
      <c r="HA124" s="27"/>
      <c r="HB124" s="27"/>
      <c r="HC124" s="27"/>
      <c r="HD124" s="27"/>
      <c r="HE124" s="27"/>
      <c r="HF124" s="27"/>
      <c r="HG124" s="27"/>
      <c r="HH124" s="27"/>
    </row>
    <row r="125" spans="1:216" s="1" customFormat="1" ht="24">
      <c r="A125" s="32" t="s">
        <v>595</v>
      </c>
      <c r="B125" s="103">
        <v>421</v>
      </c>
      <c r="C125" s="103">
        <v>5</v>
      </c>
      <c r="D125" s="574" t="s">
        <v>935</v>
      </c>
      <c r="E125" s="103"/>
      <c r="F125" s="439" t="s">
        <v>682</v>
      </c>
      <c r="G125" s="646">
        <v>423</v>
      </c>
      <c r="H125" s="90" t="s">
        <v>1081</v>
      </c>
      <c r="I125" s="100">
        <v>250000</v>
      </c>
      <c r="J125" s="100"/>
      <c r="K125" s="100"/>
      <c r="L125" s="91">
        <f t="shared" ref="L125:L127" si="8">SUM(I125:K125)</f>
        <v>250000</v>
      </c>
      <c r="M125" s="27"/>
      <c r="N125" s="27"/>
      <c r="O125" s="27"/>
      <c r="P125" s="27"/>
      <c r="Q125" s="167"/>
      <c r="R125" s="565"/>
      <c r="S125" s="566"/>
      <c r="T125"/>
      <c r="U125" s="566"/>
      <c r="V125" s="547"/>
      <c r="W125" s="547"/>
      <c r="X125" s="547"/>
      <c r="Y125" s="120"/>
      <c r="Z125" s="124"/>
      <c r="AA125" s="125"/>
      <c r="AB125" s="27"/>
      <c r="AC125" s="27"/>
      <c r="AD125" s="27"/>
      <c r="AE125" s="27"/>
      <c r="AF125" s="27"/>
      <c r="AG125" s="27"/>
      <c r="AH125" s="27"/>
      <c r="AI125" s="27"/>
      <c r="AJ125" s="27"/>
      <c r="AK125" s="27"/>
      <c r="AL125" s="27"/>
      <c r="AM125" s="27"/>
      <c r="AN125" s="27"/>
      <c r="AO125" s="27"/>
      <c r="AP125" s="27"/>
      <c r="AQ125" s="27"/>
      <c r="AR125" s="27"/>
      <c r="AS125" s="27"/>
      <c r="AT125" s="27"/>
      <c r="AU125" s="27"/>
      <c r="AV125" s="27"/>
      <c r="AW125" s="27"/>
      <c r="AX125" s="27"/>
      <c r="AY125" s="27"/>
      <c r="AZ125" s="27"/>
      <c r="BA125" s="27"/>
      <c r="BB125" s="27"/>
      <c r="BC125" s="27"/>
      <c r="BD125" s="27"/>
      <c r="BE125" s="27"/>
      <c r="BF125" s="27"/>
      <c r="BG125" s="27"/>
      <c r="BH125" s="27"/>
      <c r="BI125" s="27"/>
      <c r="BJ125" s="27"/>
      <c r="BK125" s="27"/>
      <c r="BL125" s="27"/>
      <c r="BM125" s="27"/>
      <c r="BN125" s="27"/>
      <c r="BO125" s="27"/>
      <c r="BP125" s="27"/>
      <c r="BQ125" s="27"/>
      <c r="BR125" s="27"/>
      <c r="BS125" s="27"/>
      <c r="BT125" s="27"/>
      <c r="BU125" s="27"/>
      <c r="BV125" s="27"/>
      <c r="BW125" s="27"/>
      <c r="BX125" s="27"/>
      <c r="BY125" s="27"/>
      <c r="BZ125" s="27"/>
      <c r="CA125" s="27"/>
      <c r="CB125" s="27"/>
      <c r="CC125" s="27"/>
      <c r="CD125" s="27"/>
      <c r="CE125" s="27"/>
      <c r="CF125" s="27"/>
      <c r="CG125" s="27"/>
      <c r="CH125" s="27"/>
      <c r="CI125" s="27"/>
      <c r="CJ125" s="27"/>
      <c r="CK125" s="27"/>
      <c r="CL125" s="27"/>
      <c r="CM125" s="27"/>
      <c r="CN125" s="27"/>
      <c r="CO125" s="27"/>
      <c r="CP125" s="27"/>
      <c r="CQ125" s="27"/>
      <c r="CR125" s="27"/>
      <c r="CS125" s="27"/>
      <c r="CT125" s="27"/>
      <c r="CU125" s="27"/>
      <c r="CV125" s="27"/>
      <c r="CW125" s="27"/>
      <c r="CX125" s="27"/>
      <c r="CY125" s="27"/>
      <c r="CZ125" s="27"/>
      <c r="DA125" s="27"/>
      <c r="DB125" s="27"/>
      <c r="DC125" s="27"/>
      <c r="DD125" s="27"/>
      <c r="DE125" s="27"/>
      <c r="DF125" s="27"/>
      <c r="DG125" s="27"/>
      <c r="DH125" s="27"/>
      <c r="DI125" s="27"/>
      <c r="DJ125" s="27"/>
      <c r="DK125" s="27"/>
      <c r="DL125" s="27"/>
      <c r="DM125" s="27"/>
      <c r="DN125" s="27"/>
      <c r="DO125" s="27"/>
      <c r="DP125" s="27"/>
      <c r="DQ125" s="27"/>
      <c r="DR125" s="27"/>
      <c r="DS125" s="27"/>
      <c r="DT125" s="27"/>
      <c r="DU125" s="27"/>
      <c r="DV125" s="27"/>
      <c r="DW125" s="27"/>
      <c r="DX125" s="27"/>
      <c r="DY125" s="27"/>
      <c r="DZ125" s="27"/>
      <c r="EA125" s="27"/>
      <c r="EB125" s="27"/>
      <c r="EC125" s="27"/>
      <c r="ED125" s="27"/>
      <c r="EE125" s="27"/>
      <c r="EF125" s="27"/>
      <c r="EG125" s="27"/>
      <c r="EH125" s="27"/>
      <c r="EI125" s="27"/>
      <c r="EJ125" s="27"/>
      <c r="EK125" s="27"/>
      <c r="EL125" s="27"/>
      <c r="EM125" s="27"/>
      <c r="EN125" s="27"/>
      <c r="EO125" s="27"/>
      <c r="EP125" s="27"/>
      <c r="EQ125" s="27"/>
      <c r="ER125" s="27"/>
      <c r="ES125" s="27"/>
      <c r="ET125" s="27"/>
      <c r="EU125" s="27"/>
      <c r="EV125" s="27"/>
      <c r="EW125" s="27"/>
      <c r="EX125" s="27"/>
      <c r="EY125" s="27"/>
      <c r="EZ125" s="27"/>
      <c r="FA125" s="27"/>
      <c r="FB125" s="27"/>
      <c r="FC125" s="27"/>
      <c r="FD125" s="27"/>
      <c r="FE125" s="27"/>
      <c r="FF125" s="27"/>
      <c r="FG125" s="27"/>
      <c r="FH125" s="27"/>
      <c r="FI125" s="27"/>
      <c r="FJ125" s="27"/>
      <c r="FK125" s="27"/>
      <c r="FL125" s="27"/>
      <c r="FM125" s="27"/>
      <c r="FN125" s="27"/>
      <c r="FO125" s="27"/>
      <c r="FP125" s="27"/>
      <c r="FQ125" s="27"/>
      <c r="FR125" s="27"/>
      <c r="FS125" s="27"/>
      <c r="FT125" s="27"/>
      <c r="FU125" s="27"/>
      <c r="FV125" s="27"/>
      <c r="FW125" s="27"/>
      <c r="FX125" s="27"/>
      <c r="FY125" s="27"/>
      <c r="FZ125" s="27"/>
      <c r="GA125" s="27"/>
      <c r="GB125" s="27"/>
      <c r="GC125" s="27"/>
      <c r="GD125" s="27"/>
      <c r="GE125" s="27"/>
      <c r="GF125" s="27"/>
      <c r="GG125" s="27"/>
      <c r="GH125" s="27"/>
      <c r="GI125" s="27"/>
      <c r="GJ125" s="27"/>
      <c r="GK125" s="27"/>
      <c r="GL125" s="27"/>
      <c r="GM125" s="27"/>
      <c r="GN125" s="27"/>
      <c r="GO125" s="27"/>
      <c r="GP125" s="27"/>
      <c r="GQ125" s="27"/>
      <c r="GR125" s="27"/>
      <c r="GS125" s="27"/>
      <c r="GT125" s="27"/>
      <c r="GU125" s="27"/>
      <c r="GV125" s="27"/>
      <c r="GW125" s="27"/>
      <c r="GX125" s="27"/>
      <c r="GY125" s="27"/>
      <c r="GZ125" s="27"/>
      <c r="HA125" s="27"/>
      <c r="HB125" s="27"/>
      <c r="HC125" s="27"/>
      <c r="HD125" s="27"/>
      <c r="HE125" s="27"/>
      <c r="HF125" s="27"/>
      <c r="HG125" s="27"/>
      <c r="HH125" s="27"/>
    </row>
    <row r="126" spans="1:216" s="27" customFormat="1">
      <c r="A126" s="32" t="s">
        <v>595</v>
      </c>
      <c r="B126" s="103">
        <v>421</v>
      </c>
      <c r="C126" s="103">
        <v>5</v>
      </c>
      <c r="D126" s="574" t="s">
        <v>935</v>
      </c>
      <c r="E126" s="103"/>
      <c r="F126" s="439" t="s">
        <v>682</v>
      </c>
      <c r="G126" s="646">
        <v>423</v>
      </c>
      <c r="H126" s="90" t="s">
        <v>1157</v>
      </c>
      <c r="I126" s="100">
        <v>300000</v>
      </c>
      <c r="J126" s="100"/>
      <c r="K126" s="100"/>
      <c r="L126" s="91">
        <f t="shared" ref="L126" si="9">SUM(I126:K126)</f>
        <v>300000</v>
      </c>
      <c r="M126" s="1"/>
      <c r="N126" s="1"/>
      <c r="O126" s="1"/>
      <c r="P126" s="1"/>
      <c r="Q126" s="167"/>
      <c r="R126" s="565"/>
      <c r="S126" s="566"/>
      <c r="T126"/>
      <c r="U126" s="566"/>
      <c r="V126" s="547"/>
      <c r="W126" s="547"/>
      <c r="X126" s="547"/>
      <c r="Y126" s="567"/>
      <c r="Z126" s="122"/>
      <c r="AA126" s="123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  <c r="CW126" s="1"/>
      <c r="CX126" s="1"/>
      <c r="CY126" s="1"/>
      <c r="CZ126" s="1"/>
      <c r="DA126" s="1"/>
      <c r="DB126" s="1"/>
      <c r="DC126" s="1"/>
      <c r="DD126" s="1"/>
      <c r="DE126" s="1"/>
      <c r="DF126" s="1"/>
      <c r="DG126" s="1"/>
      <c r="DH126" s="1"/>
      <c r="DI126" s="1"/>
      <c r="DJ126" s="1"/>
      <c r="DK126" s="1"/>
      <c r="DL126" s="1"/>
      <c r="DM126" s="1"/>
      <c r="DN126" s="1"/>
      <c r="DO126" s="1"/>
      <c r="DP126" s="1"/>
      <c r="DQ126" s="1"/>
      <c r="DR126" s="1"/>
      <c r="DS126" s="1"/>
      <c r="DT126" s="1"/>
      <c r="DU126" s="1"/>
      <c r="DV126" s="1"/>
      <c r="DW126" s="1"/>
      <c r="DX126" s="1"/>
      <c r="DY126" s="1"/>
      <c r="DZ126" s="1"/>
      <c r="EA126" s="1"/>
      <c r="EB126" s="1"/>
      <c r="EC126" s="1"/>
      <c r="ED126" s="1"/>
      <c r="EE126" s="1"/>
      <c r="EF126" s="1"/>
      <c r="EG126" s="1"/>
      <c r="EH126" s="1"/>
      <c r="EI126" s="1"/>
      <c r="EJ126" s="1"/>
      <c r="EK126" s="1"/>
      <c r="EL126" s="1"/>
      <c r="EM126" s="1"/>
      <c r="EN126" s="1"/>
      <c r="EO126" s="1"/>
      <c r="EP126" s="1"/>
      <c r="EQ126" s="1"/>
      <c r="ER126" s="1"/>
      <c r="ES126" s="1"/>
      <c r="ET126" s="1"/>
      <c r="EU126" s="1"/>
      <c r="EV126" s="1"/>
      <c r="EW126" s="1"/>
      <c r="EX126" s="1"/>
      <c r="EY126" s="1"/>
      <c r="EZ126" s="1"/>
      <c r="FA126" s="1"/>
      <c r="FB126" s="1"/>
      <c r="FC126" s="1"/>
      <c r="FD126" s="1"/>
      <c r="FE126" s="1"/>
      <c r="FF126" s="1"/>
      <c r="FG126" s="1"/>
      <c r="FH126" s="1"/>
      <c r="FI126" s="1"/>
      <c r="FJ126" s="1"/>
      <c r="FK126" s="1"/>
      <c r="FL126" s="1"/>
      <c r="FM126" s="1"/>
      <c r="FN126" s="1"/>
      <c r="FO126" s="1"/>
      <c r="FP126" s="1"/>
      <c r="FQ126" s="1"/>
      <c r="FR126" s="1"/>
      <c r="FS126" s="1"/>
      <c r="FT126" s="1"/>
      <c r="FU126" s="1"/>
      <c r="FV126" s="1"/>
      <c r="FW126" s="1"/>
      <c r="FX126" s="1"/>
      <c r="FY126" s="1"/>
      <c r="FZ126" s="1"/>
      <c r="GA126" s="1"/>
      <c r="GB126" s="1"/>
      <c r="GC126" s="1"/>
      <c r="GD126" s="1"/>
      <c r="GE126" s="1"/>
      <c r="GF126" s="1"/>
      <c r="GG126" s="1"/>
      <c r="GH126" s="1"/>
      <c r="GI126" s="1"/>
      <c r="GJ126" s="1"/>
      <c r="GK126" s="1"/>
      <c r="GL126" s="1"/>
      <c r="GM126" s="1"/>
      <c r="GN126" s="1"/>
      <c r="GO126" s="1"/>
      <c r="GP126" s="1"/>
      <c r="GQ126" s="1"/>
      <c r="GR126" s="1"/>
      <c r="GS126" s="1"/>
      <c r="GT126" s="1"/>
      <c r="GU126" s="1"/>
      <c r="GV126" s="1"/>
      <c r="GW126" s="1"/>
      <c r="GX126" s="1"/>
      <c r="GY126" s="1"/>
      <c r="GZ126" s="1"/>
      <c r="HA126" s="1"/>
      <c r="HB126" s="1"/>
      <c r="HC126" s="1"/>
      <c r="HD126" s="1"/>
      <c r="HE126" s="1"/>
      <c r="HF126" s="1"/>
      <c r="HG126" s="1"/>
      <c r="HH126" s="1"/>
    </row>
    <row r="127" spans="1:216" s="27" customFormat="1" ht="24">
      <c r="A127" s="97"/>
      <c r="B127" s="103"/>
      <c r="C127" s="103">
        <v>5</v>
      </c>
      <c r="D127" s="574" t="s">
        <v>935</v>
      </c>
      <c r="E127" s="103"/>
      <c r="F127" s="439" t="s">
        <v>683</v>
      </c>
      <c r="G127" s="469">
        <v>424</v>
      </c>
      <c r="H127" s="90" t="s">
        <v>1091</v>
      </c>
      <c r="I127" s="91">
        <v>250000</v>
      </c>
      <c r="J127" s="100"/>
      <c r="K127" s="95">
        <f>SUM(K120:K125)</f>
        <v>0</v>
      </c>
      <c r="L127" s="91">
        <f t="shared" si="8"/>
        <v>250000</v>
      </c>
      <c r="M127" s="1"/>
      <c r="N127" s="1"/>
      <c r="O127" s="1"/>
      <c r="P127" s="1"/>
      <c r="Q127" s="167"/>
      <c r="R127" s="565"/>
      <c r="S127" s="566"/>
      <c r="T127"/>
      <c r="U127" s="566"/>
      <c r="V127" s="547"/>
      <c r="W127" s="547"/>
      <c r="X127" s="547"/>
      <c r="Y127" s="567"/>
      <c r="Z127" s="122"/>
      <c r="AA127" s="123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  <c r="CW127" s="1"/>
      <c r="CX127" s="1"/>
      <c r="CY127" s="1"/>
      <c r="CZ127" s="1"/>
      <c r="DA127" s="1"/>
      <c r="DB127" s="1"/>
      <c r="DC127" s="1"/>
      <c r="DD127" s="1"/>
      <c r="DE127" s="1"/>
      <c r="DF127" s="1"/>
      <c r="DG127" s="1"/>
      <c r="DH127" s="1"/>
      <c r="DI127" s="1"/>
      <c r="DJ127" s="1"/>
      <c r="DK127" s="1"/>
      <c r="DL127" s="1"/>
      <c r="DM127" s="1"/>
      <c r="DN127" s="1"/>
      <c r="DO127" s="1"/>
      <c r="DP127" s="1"/>
      <c r="DQ127" s="1"/>
      <c r="DR127" s="1"/>
      <c r="DS127" s="1"/>
      <c r="DT127" s="1"/>
      <c r="DU127" s="1"/>
      <c r="DV127" s="1"/>
      <c r="DW127" s="1"/>
      <c r="DX127" s="1"/>
      <c r="DY127" s="1"/>
      <c r="DZ127" s="1"/>
      <c r="EA127" s="1"/>
      <c r="EB127" s="1"/>
      <c r="EC127" s="1"/>
      <c r="ED127" s="1"/>
      <c r="EE127" s="1"/>
      <c r="EF127" s="1"/>
      <c r="EG127" s="1"/>
      <c r="EH127" s="1"/>
      <c r="EI127" s="1"/>
      <c r="EJ127" s="1"/>
      <c r="EK127" s="1"/>
      <c r="EL127" s="1"/>
      <c r="EM127" s="1"/>
      <c r="EN127" s="1"/>
      <c r="EO127" s="1"/>
      <c r="EP127" s="1"/>
      <c r="EQ127" s="1"/>
      <c r="ER127" s="1"/>
      <c r="ES127" s="1"/>
      <c r="ET127" s="1"/>
      <c r="EU127" s="1"/>
      <c r="EV127" s="1"/>
      <c r="EW127" s="1"/>
      <c r="EX127" s="1"/>
      <c r="EY127" s="1"/>
      <c r="EZ127" s="1"/>
      <c r="FA127" s="1"/>
      <c r="FB127" s="1"/>
      <c r="FC127" s="1"/>
      <c r="FD127" s="1"/>
      <c r="FE127" s="1"/>
      <c r="FF127" s="1"/>
      <c r="FG127" s="1"/>
      <c r="FH127" s="1"/>
      <c r="FI127" s="1"/>
      <c r="FJ127" s="1"/>
      <c r="FK127" s="1"/>
      <c r="FL127" s="1"/>
      <c r="FM127" s="1"/>
      <c r="FN127" s="1"/>
      <c r="FO127" s="1"/>
      <c r="FP127" s="1"/>
      <c r="FQ127" s="1"/>
      <c r="FR127" s="1"/>
      <c r="FS127" s="1"/>
      <c r="FT127" s="1"/>
      <c r="FU127" s="1"/>
      <c r="FV127" s="1"/>
      <c r="FW127" s="1"/>
      <c r="FX127" s="1"/>
      <c r="FY127" s="1"/>
      <c r="FZ127" s="1"/>
      <c r="GA127" s="1"/>
      <c r="GB127" s="1"/>
      <c r="GC127" s="1"/>
      <c r="GD127" s="1"/>
      <c r="GE127" s="1"/>
      <c r="GF127" s="1"/>
      <c r="GG127" s="1"/>
      <c r="GH127" s="1"/>
      <c r="GI127" s="1"/>
      <c r="GJ127" s="1"/>
      <c r="GK127" s="1"/>
      <c r="GL127" s="1"/>
      <c r="GM127" s="1"/>
      <c r="GN127" s="1"/>
      <c r="GO127" s="1"/>
      <c r="GP127" s="1"/>
      <c r="GQ127" s="1"/>
      <c r="GR127" s="1"/>
      <c r="GS127" s="1"/>
      <c r="GT127" s="1"/>
      <c r="GU127" s="1"/>
      <c r="GV127" s="1"/>
      <c r="GW127" s="1"/>
      <c r="GX127" s="1"/>
      <c r="GY127" s="1"/>
      <c r="GZ127" s="1"/>
      <c r="HA127" s="1"/>
      <c r="HB127" s="1"/>
      <c r="HC127" s="1"/>
      <c r="HD127" s="1"/>
      <c r="HE127" s="1"/>
      <c r="HF127" s="1"/>
      <c r="HG127" s="1"/>
      <c r="HH127" s="1"/>
    </row>
    <row r="128" spans="1:216" s="27" customFormat="1">
      <c r="A128" s="745" t="s">
        <v>501</v>
      </c>
      <c r="B128" s="746"/>
      <c r="C128" s="746"/>
      <c r="D128" s="746"/>
      <c r="E128" s="746"/>
      <c r="F128" s="746"/>
      <c r="G128" s="746"/>
      <c r="H128" s="760"/>
      <c r="I128" s="95">
        <f>SUM(I125:I127)</f>
        <v>800000</v>
      </c>
      <c r="J128" s="95"/>
      <c r="K128" s="95"/>
      <c r="L128" s="95"/>
      <c r="M128" s="1"/>
      <c r="N128" s="1"/>
      <c r="O128" s="1"/>
      <c r="P128" s="1"/>
      <c r="Q128" s="167"/>
      <c r="R128" s="565"/>
      <c r="S128" s="566"/>
      <c r="T128"/>
      <c r="U128" s="566"/>
      <c r="V128" s="547"/>
      <c r="W128" s="547"/>
      <c r="X128" s="547"/>
      <c r="Y128" s="567"/>
      <c r="Z128" s="122"/>
      <c r="AA128" s="123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  <c r="CW128" s="1"/>
      <c r="CX128" s="1"/>
      <c r="CY128" s="1"/>
      <c r="CZ128" s="1"/>
      <c r="DA128" s="1"/>
      <c r="DB128" s="1"/>
      <c r="DC128" s="1"/>
      <c r="DD128" s="1"/>
      <c r="DE128" s="1"/>
      <c r="DF128" s="1"/>
      <c r="DG128" s="1"/>
      <c r="DH128" s="1"/>
      <c r="DI128" s="1"/>
      <c r="DJ128" s="1"/>
      <c r="DK128" s="1"/>
      <c r="DL128" s="1"/>
      <c r="DM128" s="1"/>
      <c r="DN128" s="1"/>
      <c r="DO128" s="1"/>
      <c r="DP128" s="1"/>
      <c r="DQ128" s="1"/>
      <c r="DR128" s="1"/>
      <c r="DS128" s="1"/>
      <c r="DT128" s="1"/>
      <c r="DU128" s="1"/>
      <c r="DV128" s="1"/>
      <c r="DW128" s="1"/>
      <c r="DX128" s="1"/>
      <c r="DY128" s="1"/>
      <c r="DZ128" s="1"/>
      <c r="EA128" s="1"/>
      <c r="EB128" s="1"/>
      <c r="EC128" s="1"/>
      <c r="ED128" s="1"/>
      <c r="EE128" s="1"/>
      <c r="EF128" s="1"/>
      <c r="EG128" s="1"/>
      <c r="EH128" s="1"/>
      <c r="EI128" s="1"/>
      <c r="EJ128" s="1"/>
      <c r="EK128" s="1"/>
      <c r="EL128" s="1"/>
      <c r="EM128" s="1"/>
      <c r="EN128" s="1"/>
      <c r="EO128" s="1"/>
      <c r="EP128" s="1"/>
      <c r="EQ128" s="1"/>
      <c r="ER128" s="1"/>
      <c r="ES128" s="1"/>
      <c r="ET128" s="1"/>
      <c r="EU128" s="1"/>
      <c r="EV128" s="1"/>
      <c r="EW128" s="1"/>
      <c r="EX128" s="1"/>
      <c r="EY128" s="1"/>
      <c r="EZ128" s="1"/>
      <c r="FA128" s="1"/>
      <c r="FB128" s="1"/>
      <c r="FC128" s="1"/>
      <c r="FD128" s="1"/>
      <c r="FE128" s="1"/>
      <c r="FF128" s="1"/>
      <c r="FG128" s="1"/>
      <c r="FH128" s="1"/>
      <c r="FI128" s="1"/>
      <c r="FJ128" s="1"/>
      <c r="FK128" s="1"/>
      <c r="FL128" s="1"/>
      <c r="FM128" s="1"/>
      <c r="FN128" s="1"/>
      <c r="FO128" s="1"/>
      <c r="FP128" s="1"/>
      <c r="FQ128" s="1"/>
      <c r="FR128" s="1"/>
      <c r="FS128" s="1"/>
      <c r="FT128" s="1"/>
      <c r="FU128" s="1"/>
      <c r="FV128" s="1"/>
      <c r="FW128" s="1"/>
      <c r="FX128" s="1"/>
      <c r="FY128" s="1"/>
      <c r="FZ128" s="1"/>
      <c r="GA128" s="1"/>
      <c r="GB128" s="1"/>
      <c r="GC128" s="1"/>
      <c r="GD128" s="1"/>
      <c r="GE128" s="1"/>
      <c r="GF128" s="1"/>
      <c r="GG128" s="1"/>
      <c r="GH128" s="1"/>
      <c r="GI128" s="1"/>
      <c r="GJ128" s="1"/>
      <c r="GK128" s="1"/>
      <c r="GL128" s="1"/>
      <c r="GM128" s="1"/>
      <c r="GN128" s="1"/>
      <c r="GO128" s="1"/>
      <c r="GP128" s="1"/>
      <c r="GQ128" s="1"/>
      <c r="GR128" s="1"/>
      <c r="GS128" s="1"/>
      <c r="GT128" s="1"/>
      <c r="GU128" s="1"/>
      <c r="GV128" s="1"/>
      <c r="GW128" s="1"/>
      <c r="GX128" s="1"/>
      <c r="GY128" s="1"/>
      <c r="GZ128" s="1"/>
      <c r="HA128" s="1"/>
      <c r="HB128" s="1"/>
      <c r="HC128" s="1"/>
      <c r="HD128" s="1"/>
      <c r="HE128" s="1"/>
      <c r="HF128" s="1"/>
      <c r="HG128" s="1"/>
      <c r="HH128" s="1"/>
    </row>
    <row r="129" spans="1:216" s="27" customFormat="1">
      <c r="A129" s="1"/>
      <c r="B129" s="573"/>
      <c r="C129" s="573"/>
      <c r="D129" s="740" t="s">
        <v>1045</v>
      </c>
      <c r="E129" s="740"/>
      <c r="F129" s="740"/>
      <c r="G129" s="740"/>
      <c r="H129" s="740"/>
      <c r="I129" s="573"/>
      <c r="J129" s="573"/>
      <c r="K129" s="573"/>
      <c r="L129" s="589"/>
      <c r="M129" s="1"/>
      <c r="N129" s="1"/>
      <c r="O129" s="1"/>
      <c r="P129" s="1"/>
      <c r="Q129" s="167"/>
      <c r="R129" s="178"/>
      <c r="S129"/>
      <c r="T129"/>
      <c r="U129" s="546"/>
      <c r="V129" s="547"/>
      <c r="W129" s="548"/>
      <c r="X129" s="547"/>
      <c r="Y129" s="567"/>
      <c r="Z129" s="119"/>
      <c r="AA129" s="123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  <c r="CW129" s="1"/>
      <c r="CX129" s="1"/>
      <c r="CY129" s="1"/>
      <c r="CZ129" s="1"/>
      <c r="DA129" s="1"/>
      <c r="DB129" s="1"/>
      <c r="DC129" s="1"/>
      <c r="DD129" s="1"/>
      <c r="DE129" s="1"/>
      <c r="DF129" s="1"/>
      <c r="DG129" s="1"/>
      <c r="DH129" s="1"/>
      <c r="DI129" s="1"/>
      <c r="DJ129" s="1"/>
      <c r="DK129" s="1"/>
      <c r="DL129" s="1"/>
      <c r="DM129" s="1"/>
      <c r="DN129" s="1"/>
      <c r="DO129" s="1"/>
      <c r="DP129" s="1"/>
      <c r="DQ129" s="1"/>
      <c r="DR129" s="1"/>
      <c r="DS129" s="1"/>
      <c r="DT129" s="1"/>
      <c r="DU129" s="1"/>
      <c r="DV129" s="1"/>
      <c r="DW129" s="1"/>
      <c r="DX129" s="1"/>
      <c r="DY129" s="1"/>
      <c r="DZ129" s="1"/>
      <c r="EA129" s="1"/>
      <c r="EB129" s="1"/>
      <c r="EC129" s="1"/>
      <c r="ED129" s="1"/>
      <c r="EE129" s="1"/>
      <c r="EF129" s="1"/>
      <c r="EG129" s="1"/>
      <c r="EH129" s="1"/>
      <c r="EI129" s="1"/>
      <c r="EJ129" s="1"/>
      <c r="EK129" s="1"/>
      <c r="EL129" s="1"/>
      <c r="EM129" s="1"/>
      <c r="EN129" s="1"/>
      <c r="EO129" s="1"/>
      <c r="EP129" s="1"/>
      <c r="EQ129" s="1"/>
      <c r="ER129" s="1"/>
      <c r="ES129" s="1"/>
      <c r="ET129" s="1"/>
      <c r="EU129" s="1"/>
      <c r="EV129" s="1"/>
      <c r="EW129" s="1"/>
      <c r="EX129" s="1"/>
      <c r="EY129" s="1"/>
      <c r="EZ129" s="1"/>
      <c r="FA129" s="1"/>
      <c r="FB129" s="1"/>
      <c r="FC129" s="1"/>
      <c r="FD129" s="1"/>
      <c r="FE129" s="1"/>
      <c r="FF129" s="1"/>
      <c r="FG129" s="1"/>
      <c r="FH129" s="1"/>
      <c r="FI129" s="1"/>
      <c r="FJ129" s="1"/>
      <c r="FK129" s="1"/>
      <c r="FL129" s="1"/>
      <c r="FM129" s="1"/>
      <c r="FN129" s="1"/>
      <c r="FO129" s="1"/>
      <c r="FP129" s="1"/>
      <c r="FQ129" s="1"/>
      <c r="FR129" s="1"/>
      <c r="FS129" s="1"/>
      <c r="FT129" s="1"/>
      <c r="FU129" s="1"/>
      <c r="FV129" s="1"/>
      <c r="FW129" s="1"/>
      <c r="FX129" s="1"/>
      <c r="FY129" s="1"/>
      <c r="FZ129" s="1"/>
      <c r="GA129" s="1"/>
      <c r="GB129" s="1"/>
      <c r="GC129" s="1"/>
      <c r="GD129" s="1"/>
      <c r="GE129" s="1"/>
      <c r="GF129" s="1"/>
      <c r="GG129" s="1"/>
      <c r="GH129" s="1"/>
      <c r="GI129" s="1"/>
      <c r="GJ129" s="1"/>
      <c r="GK129" s="1"/>
      <c r="GL129" s="1"/>
      <c r="GM129" s="1"/>
      <c r="GN129" s="1"/>
      <c r="GO129" s="1"/>
      <c r="GP129" s="1"/>
      <c r="GQ129" s="1"/>
      <c r="GR129" s="1"/>
      <c r="GS129" s="1"/>
      <c r="GT129" s="1"/>
      <c r="GU129" s="1"/>
      <c r="GV129" s="1"/>
      <c r="GW129" s="1"/>
      <c r="GX129" s="1"/>
      <c r="GY129" s="1"/>
      <c r="GZ129" s="1"/>
      <c r="HA129" s="1"/>
      <c r="HB129" s="1"/>
      <c r="HC129" s="1"/>
      <c r="HD129" s="1"/>
      <c r="HE129" s="1"/>
      <c r="HF129" s="1"/>
      <c r="HG129" s="1"/>
      <c r="HH129" s="1"/>
    </row>
    <row r="130" spans="1:216" s="1" customFormat="1">
      <c r="A130" s="739" t="s">
        <v>502</v>
      </c>
      <c r="B130" s="740"/>
      <c r="C130" s="740"/>
      <c r="D130" s="740"/>
      <c r="E130" s="740"/>
      <c r="F130" s="740"/>
      <c r="G130" s="740"/>
      <c r="H130" s="740"/>
      <c r="I130" s="632"/>
      <c r="J130" s="632"/>
      <c r="K130" s="95"/>
      <c r="L130" s="95"/>
      <c r="Q130" s="167"/>
      <c r="R130" s="551"/>
      <c r="S130"/>
      <c r="T130" s="546"/>
      <c r="U130"/>
      <c r="V130" s="547"/>
      <c r="W130" s="548"/>
      <c r="X130" s="547"/>
      <c r="Y130" s="120"/>
      <c r="Z130" s="122"/>
      <c r="AA130" s="123"/>
    </row>
    <row r="131" spans="1:216" s="1" customFormat="1">
      <c r="A131" s="32" t="s">
        <v>595</v>
      </c>
      <c r="B131" s="161">
        <v>422</v>
      </c>
      <c r="C131" s="161">
        <v>5</v>
      </c>
      <c r="D131" s="575" t="s">
        <v>1046</v>
      </c>
      <c r="E131" s="161"/>
      <c r="F131" s="325" t="s">
        <v>685</v>
      </c>
      <c r="G131" s="161">
        <v>424</v>
      </c>
      <c r="H131" s="138" t="s">
        <v>70</v>
      </c>
      <c r="I131" s="324">
        <v>50000</v>
      </c>
      <c r="J131" s="139">
        <v>0</v>
      </c>
      <c r="K131" s="139">
        <v>318000</v>
      </c>
      <c r="L131" s="139">
        <f>SUM(I131:K131)</f>
        <v>368000</v>
      </c>
      <c r="Q131" s="207"/>
      <c r="R131" s="551"/>
      <c r="S131" s="551"/>
      <c r="T131" s="551"/>
      <c r="U131"/>
      <c r="V131"/>
      <c r="W131"/>
      <c r="X131"/>
      <c r="Y131" s="120"/>
      <c r="Z131" s="122"/>
      <c r="AA131" s="121"/>
    </row>
    <row r="132" spans="1:216" s="1" customFormat="1">
      <c r="A132" s="745" t="s">
        <v>503</v>
      </c>
      <c r="B132" s="746"/>
      <c r="C132" s="746"/>
      <c r="D132" s="746"/>
      <c r="E132" s="746"/>
      <c r="F132" s="746"/>
      <c r="G132" s="746"/>
      <c r="H132" s="760"/>
      <c r="I132" s="95">
        <f>SUM(I131)</f>
        <v>50000</v>
      </c>
      <c r="J132" s="95">
        <f>SUM(J131)</f>
        <v>0</v>
      </c>
      <c r="K132" s="95">
        <f>SUM(K131)</f>
        <v>318000</v>
      </c>
      <c r="L132" s="139">
        <f>SUM(I132:K132)</f>
        <v>368000</v>
      </c>
      <c r="Q132" s="207"/>
      <c r="R132" s="551"/>
      <c r="S132" s="551"/>
      <c r="T132" s="551"/>
      <c r="U132"/>
      <c r="V132"/>
      <c r="W132"/>
      <c r="X132"/>
      <c r="Y132" s="120"/>
      <c r="Z132" s="122"/>
      <c r="AA132" s="121"/>
    </row>
    <row r="133" spans="1:216" s="1" customFormat="1">
      <c r="A133" s="718" t="s">
        <v>1023</v>
      </c>
      <c r="B133" s="719"/>
      <c r="C133" s="719"/>
      <c r="D133" s="719"/>
      <c r="E133" s="719"/>
      <c r="F133" s="719"/>
      <c r="G133" s="719"/>
      <c r="H133" s="720"/>
      <c r="I133" s="636"/>
      <c r="J133" s="636"/>
      <c r="K133" s="636"/>
      <c r="L133" s="636"/>
      <c r="N133" s="119"/>
      <c r="O133" s="121"/>
    </row>
    <row r="134" spans="1:216" s="1" customFormat="1">
      <c r="A134" s="718" t="s">
        <v>1024</v>
      </c>
      <c r="B134" s="719"/>
      <c r="C134" s="719"/>
      <c r="D134" s="719"/>
      <c r="E134" s="719"/>
      <c r="F134" s="719"/>
      <c r="G134" s="719"/>
      <c r="H134" s="720"/>
      <c r="I134" s="636"/>
      <c r="J134" s="636"/>
      <c r="K134" s="636"/>
      <c r="L134" s="636"/>
      <c r="N134" s="119"/>
      <c r="O134" s="121"/>
    </row>
    <row r="135" spans="1:216" s="1" customFormat="1">
      <c r="A135" s="739" t="s">
        <v>1099</v>
      </c>
      <c r="B135" s="740"/>
      <c r="C135" s="740"/>
      <c r="D135" s="740"/>
      <c r="E135" s="740"/>
      <c r="F135" s="740"/>
      <c r="G135" s="740"/>
      <c r="H135" s="740"/>
      <c r="I135" s="740"/>
      <c r="J135" s="740"/>
      <c r="K135" s="740"/>
      <c r="L135" s="741"/>
      <c r="N135" s="122"/>
      <c r="O135" s="121"/>
    </row>
    <row r="136" spans="1:216" s="1" customFormat="1" ht="24">
      <c r="A136" s="590"/>
      <c r="B136" s="647">
        <v>510</v>
      </c>
      <c r="C136" s="647">
        <v>6</v>
      </c>
      <c r="D136" s="648" t="s">
        <v>935</v>
      </c>
      <c r="E136" s="647"/>
      <c r="F136" s="591" t="s">
        <v>817</v>
      </c>
      <c r="G136" s="647">
        <v>423</v>
      </c>
      <c r="H136" s="638" t="s">
        <v>910</v>
      </c>
      <c r="I136" s="100">
        <v>4800000</v>
      </c>
      <c r="J136" s="100">
        <f>'[1]Plan rash.po glavama'!G102</f>
        <v>0</v>
      </c>
      <c r="K136" s="357">
        <v>0</v>
      </c>
      <c r="L136" s="100">
        <f>K136+J136+I136</f>
        <v>4800000</v>
      </c>
      <c r="N136" s="122"/>
      <c r="O136" s="121"/>
    </row>
    <row r="137" spans="1:216" s="1" customFormat="1">
      <c r="A137" s="718" t="s">
        <v>1092</v>
      </c>
      <c r="B137" s="719"/>
      <c r="C137" s="719"/>
      <c r="D137" s="719"/>
      <c r="E137" s="719"/>
      <c r="F137" s="719"/>
      <c r="G137" s="719"/>
      <c r="H137" s="720"/>
      <c r="I137" s="533">
        <f>I136</f>
        <v>4800000</v>
      </c>
      <c r="J137" s="533">
        <f t="shared" ref="J137:L137" si="10">J136</f>
        <v>0</v>
      </c>
      <c r="K137" s="533">
        <f t="shared" si="10"/>
        <v>0</v>
      </c>
      <c r="L137" s="533">
        <f t="shared" si="10"/>
        <v>4800000</v>
      </c>
      <c r="N137" s="119"/>
      <c r="O137" s="121"/>
    </row>
    <row r="138" spans="1:216" s="1" customFormat="1">
      <c r="A138" s="739" t="s">
        <v>209</v>
      </c>
      <c r="B138" s="740"/>
      <c r="C138" s="740"/>
      <c r="D138" s="740"/>
      <c r="E138" s="740"/>
      <c r="F138" s="740"/>
      <c r="G138" s="740"/>
      <c r="H138" s="740"/>
      <c r="I138" s="740"/>
      <c r="J138" s="740"/>
      <c r="K138" s="740"/>
      <c r="L138" s="741"/>
      <c r="N138" s="119"/>
      <c r="O138" s="123"/>
    </row>
    <row r="139" spans="1:216" s="1" customFormat="1">
      <c r="A139" s="32"/>
      <c r="B139" s="103">
        <v>560</v>
      </c>
      <c r="C139" s="103">
        <v>6</v>
      </c>
      <c r="D139" s="98" t="s">
        <v>945</v>
      </c>
      <c r="E139" s="103"/>
      <c r="F139" s="439" t="s">
        <v>817</v>
      </c>
      <c r="G139" s="103">
        <v>423</v>
      </c>
      <c r="H139" s="636" t="s">
        <v>1094</v>
      </c>
      <c r="I139" s="100">
        <v>300000</v>
      </c>
      <c r="J139" s="100">
        <v>0</v>
      </c>
      <c r="K139" s="357">
        <v>0</v>
      </c>
      <c r="L139" s="100">
        <f>K139+J139+I139</f>
        <v>300000</v>
      </c>
      <c r="M139" s="195"/>
      <c r="N139" s="195"/>
      <c r="O139" s="195"/>
      <c r="P139" s="195"/>
      <c r="Q139" s="195"/>
      <c r="R139" s="565"/>
      <c r="S139" s="566"/>
      <c r="T139"/>
      <c r="U139" s="566"/>
      <c r="V139" s="547"/>
      <c r="W139" s="547"/>
      <c r="X139" s="547"/>
      <c r="Y139" s="120"/>
      <c r="Z139" s="119"/>
      <c r="AA139" s="121"/>
    </row>
    <row r="140" spans="1:216" s="1" customFormat="1" ht="24">
      <c r="A140" s="32"/>
      <c r="B140" s="103">
        <v>560</v>
      </c>
      <c r="C140" s="103">
        <v>6</v>
      </c>
      <c r="D140" s="98" t="s">
        <v>945</v>
      </c>
      <c r="E140" s="103"/>
      <c r="F140" s="439" t="s">
        <v>817</v>
      </c>
      <c r="G140" s="103">
        <v>423</v>
      </c>
      <c r="H140" s="636" t="s">
        <v>1093</v>
      </c>
      <c r="I140" s="100">
        <v>350000</v>
      </c>
      <c r="J140" s="100">
        <v>0</v>
      </c>
      <c r="K140" s="357">
        <v>0</v>
      </c>
      <c r="L140" s="100">
        <f>K140+J140+I140</f>
        <v>350000</v>
      </c>
      <c r="M140" s="195"/>
      <c r="N140" s="195"/>
      <c r="O140" s="195"/>
      <c r="P140" s="195"/>
      <c r="Q140" s="361"/>
      <c r="R140" s="178"/>
      <c r="S140"/>
      <c r="T140"/>
      <c r="U140" s="546"/>
      <c r="V140" s="547"/>
      <c r="W140" s="548"/>
      <c r="X140" s="547"/>
      <c r="Y140" s="567"/>
      <c r="Z140" s="119"/>
      <c r="AA140" s="121"/>
    </row>
    <row r="141" spans="1:216" s="1" customFormat="1">
      <c r="A141" s="739" t="s">
        <v>432</v>
      </c>
      <c r="B141" s="740"/>
      <c r="C141" s="740"/>
      <c r="D141" s="740"/>
      <c r="E141" s="740"/>
      <c r="F141" s="740"/>
      <c r="G141" s="740"/>
      <c r="H141" s="741"/>
      <c r="I141" s="95">
        <f>SUM(I139+I140)</f>
        <v>650000</v>
      </c>
      <c r="J141" s="95">
        <f>SUM(J133:J136)</f>
        <v>0</v>
      </c>
      <c r="K141" s="95">
        <f>SUM(K133:K136)</f>
        <v>0</v>
      </c>
      <c r="L141" s="95">
        <f>SUM(I141:K141)</f>
        <v>650000</v>
      </c>
      <c r="M141" s="198"/>
      <c r="N141" s="119"/>
      <c r="O141" s="121"/>
    </row>
    <row r="142" spans="1:216" s="1" customFormat="1">
      <c r="A142" s="568"/>
      <c r="B142" s="629"/>
      <c r="C142" s="724" t="s">
        <v>1147</v>
      </c>
      <c r="D142" s="724"/>
      <c r="E142" s="724"/>
      <c r="F142" s="724"/>
      <c r="G142" s="724"/>
      <c r="H142" s="725"/>
      <c r="I142" s="568"/>
      <c r="J142" s="629"/>
      <c r="K142" s="94"/>
      <c r="L142" s="95"/>
      <c r="M142" s="198"/>
      <c r="N142" s="119"/>
      <c r="O142" s="121"/>
    </row>
    <row r="143" spans="1:216" s="1" customFormat="1">
      <c r="A143" s="556"/>
      <c r="B143" s="557"/>
      <c r="C143" s="557"/>
      <c r="D143" s="724" t="s">
        <v>1124</v>
      </c>
      <c r="E143" s="724"/>
      <c r="F143" s="724"/>
      <c r="G143" s="724"/>
      <c r="H143" s="724"/>
      <c r="I143" s="556"/>
      <c r="J143" s="557"/>
      <c r="K143" s="623"/>
      <c r="L143" s="624"/>
      <c r="M143" s="195"/>
      <c r="N143" s="119"/>
      <c r="O143" s="121"/>
    </row>
    <row r="144" spans="1:216" s="1" customFormat="1">
      <c r="A144" s="718" t="s">
        <v>1039</v>
      </c>
      <c r="B144" s="719"/>
      <c r="C144" s="719"/>
      <c r="D144" s="719"/>
      <c r="E144" s="719"/>
      <c r="F144" s="719"/>
      <c r="G144" s="719"/>
      <c r="H144" s="720"/>
      <c r="I144" s="556"/>
      <c r="J144" s="557"/>
      <c r="K144" s="623"/>
      <c r="L144" s="624"/>
      <c r="N144" s="119"/>
      <c r="O144" s="121"/>
    </row>
    <row r="145" spans="1:27" s="1" customFormat="1" ht="24">
      <c r="A145" s="637"/>
      <c r="B145" s="90">
        <v>360</v>
      </c>
      <c r="C145" s="538" t="s">
        <v>1082</v>
      </c>
      <c r="D145" s="90"/>
      <c r="E145" s="538" t="s">
        <v>1083</v>
      </c>
      <c r="F145" s="90" t="s">
        <v>680</v>
      </c>
      <c r="G145" s="90">
        <v>463</v>
      </c>
      <c r="H145" s="90" t="s">
        <v>80</v>
      </c>
      <c r="I145" s="245">
        <v>1850000</v>
      </c>
      <c r="J145" s="245"/>
      <c r="K145" s="569">
        <v>2500000</v>
      </c>
      <c r="L145" s="570">
        <f>I145+J145+K145</f>
        <v>4350000</v>
      </c>
      <c r="N145" s="119"/>
      <c r="O145" s="121"/>
    </row>
    <row r="146" spans="1:27" s="1" customFormat="1">
      <c r="A146" s="730" t="s">
        <v>206</v>
      </c>
      <c r="B146" s="724"/>
      <c r="C146" s="724"/>
      <c r="D146" s="724"/>
      <c r="E146" s="724"/>
      <c r="F146" s="724"/>
      <c r="G146" s="724"/>
      <c r="H146" s="725"/>
      <c r="I146" s="94">
        <f>SUM(I145)</f>
        <v>1850000</v>
      </c>
      <c r="J146" s="94">
        <f t="shared" ref="J146:L146" si="11">SUM(J145)</f>
        <v>0</v>
      </c>
      <c r="K146" s="94">
        <f t="shared" si="11"/>
        <v>2500000</v>
      </c>
      <c r="L146" s="437">
        <f t="shared" si="11"/>
        <v>4350000</v>
      </c>
      <c r="N146" s="119"/>
      <c r="O146" s="121"/>
    </row>
    <row r="147" spans="1:27">
      <c r="A147" s="631"/>
      <c r="B147" s="632"/>
      <c r="C147" s="740" t="s">
        <v>1048</v>
      </c>
      <c r="D147" s="740"/>
      <c r="E147" s="740"/>
      <c r="F147" s="740"/>
      <c r="G147" s="740"/>
      <c r="H147" s="741"/>
      <c r="I147" s="95"/>
      <c r="J147" s="95"/>
      <c r="K147" s="95"/>
      <c r="L147" s="95"/>
      <c r="M147" s="642"/>
      <c r="N147" s="2"/>
      <c r="O147" s="544"/>
      <c r="P147" s="545"/>
      <c r="Q147" s="28"/>
      <c r="R147" s="178"/>
      <c r="U147" s="546"/>
      <c r="V147" s="547"/>
      <c r="W147" s="548"/>
      <c r="X147" s="547"/>
      <c r="Y147" s="549"/>
      <c r="Z147" s="117"/>
      <c r="AA147" s="118"/>
    </row>
    <row r="148" spans="1:27">
      <c r="A148" s="718" t="s">
        <v>937</v>
      </c>
      <c r="B148" s="719"/>
      <c r="C148" s="719"/>
      <c r="D148" s="719"/>
      <c r="E148" s="719"/>
      <c r="F148" s="719"/>
      <c r="G148" s="719"/>
      <c r="H148" s="720"/>
      <c r="I148" s="636"/>
      <c r="J148" s="636"/>
      <c r="K148" s="636"/>
      <c r="L148" s="636"/>
      <c r="M148" s="552"/>
      <c r="N148" s="2"/>
      <c r="O148" s="544"/>
      <c r="P148" s="545"/>
      <c r="Q148" s="28"/>
      <c r="R148" s="551"/>
      <c r="T148" s="553"/>
      <c r="V148" s="547"/>
      <c r="W148" s="548"/>
      <c r="X148" s="547"/>
      <c r="Y148" s="549"/>
      <c r="Z148" s="117"/>
      <c r="AA148" s="118"/>
    </row>
    <row r="149" spans="1:27">
      <c r="A149" s="742" t="s">
        <v>1075</v>
      </c>
      <c r="B149" s="743"/>
      <c r="C149" s="743"/>
      <c r="D149" s="743"/>
      <c r="E149" s="743"/>
      <c r="F149" s="743"/>
      <c r="G149" s="743"/>
      <c r="H149" s="744"/>
      <c r="I149" s="105"/>
      <c r="J149" s="105"/>
      <c r="K149" s="105"/>
      <c r="L149" s="105"/>
      <c r="M149" s="552"/>
      <c r="N149" s="2"/>
      <c r="O149" s="544"/>
      <c r="P149" s="545"/>
      <c r="Q149" s="28"/>
      <c r="R149" s="551"/>
      <c r="T149" s="553"/>
      <c r="V149" s="547"/>
      <c r="W149" s="548"/>
      <c r="X149" s="547"/>
      <c r="Y149" s="549"/>
      <c r="Z149" s="117"/>
      <c r="AA149" s="118"/>
    </row>
    <row r="150" spans="1:27">
      <c r="A150" s="162" t="s">
        <v>595</v>
      </c>
      <c r="B150" s="90">
        <v>421</v>
      </c>
      <c r="C150" s="90">
        <v>15</v>
      </c>
      <c r="D150" s="32" t="s">
        <v>943</v>
      </c>
      <c r="E150" s="32"/>
      <c r="F150" s="90"/>
      <c r="G150" s="90">
        <v>423</v>
      </c>
      <c r="H150" s="90" t="s">
        <v>69</v>
      </c>
      <c r="I150" s="105">
        <v>50000</v>
      </c>
      <c r="J150" s="105">
        <v>0</v>
      </c>
      <c r="K150" s="105">
        <v>0</v>
      </c>
      <c r="L150" s="105">
        <f>SUM(I150:K150)</f>
        <v>50000</v>
      </c>
      <c r="M150" s="552"/>
      <c r="N150" s="2"/>
      <c r="O150" s="544"/>
      <c r="P150" s="545"/>
      <c r="Q150" s="28"/>
      <c r="R150" s="551"/>
      <c r="T150" s="553"/>
      <c r="V150" s="547"/>
      <c r="W150" s="548"/>
      <c r="X150" s="547"/>
      <c r="Y150" s="549"/>
      <c r="Z150" s="117"/>
      <c r="AA150" s="118"/>
    </row>
    <row r="151" spans="1:27" s="1" customFormat="1">
      <c r="A151" s="742" t="s">
        <v>1077</v>
      </c>
      <c r="B151" s="743"/>
      <c r="C151" s="743"/>
      <c r="D151" s="743"/>
      <c r="E151" s="743"/>
      <c r="F151" s="743"/>
      <c r="G151" s="744"/>
      <c r="H151" s="90"/>
      <c r="I151" s="437">
        <f>SUM(I149:I150)</f>
        <v>50000</v>
      </c>
      <c r="J151" s="437">
        <f t="shared" ref="J151:L151" si="12">SUM(J149:J150)</f>
        <v>0</v>
      </c>
      <c r="K151" s="437">
        <f t="shared" si="12"/>
        <v>0</v>
      </c>
      <c r="L151" s="437">
        <f t="shared" si="12"/>
        <v>50000</v>
      </c>
      <c r="N151" s="119"/>
      <c r="O151" s="121"/>
    </row>
    <row r="152" spans="1:27" s="1" customFormat="1">
      <c r="A152" s="718" t="s">
        <v>1020</v>
      </c>
      <c r="B152" s="719"/>
      <c r="C152" s="719"/>
      <c r="D152" s="719"/>
      <c r="E152" s="719"/>
      <c r="F152" s="719"/>
      <c r="G152" s="719"/>
      <c r="H152" s="720"/>
      <c r="I152" s="636"/>
      <c r="J152" s="636"/>
      <c r="K152" s="636"/>
      <c r="L152" s="636"/>
      <c r="N152" s="119"/>
      <c r="O152" s="121"/>
    </row>
    <row r="153" spans="1:27" s="1" customFormat="1">
      <c r="A153" s="718" t="s">
        <v>1022</v>
      </c>
      <c r="B153" s="719"/>
      <c r="C153" s="719"/>
      <c r="D153" s="719"/>
      <c r="E153" s="719"/>
      <c r="F153" s="719"/>
      <c r="G153" s="719"/>
      <c r="H153" s="720"/>
      <c r="I153" s="636"/>
      <c r="J153" s="636"/>
      <c r="K153" s="636"/>
      <c r="L153" s="636"/>
      <c r="N153" s="126"/>
      <c r="O153" s="121"/>
    </row>
    <row r="154" spans="1:27" s="1" customFormat="1">
      <c r="A154" s="162" t="s">
        <v>596</v>
      </c>
      <c r="B154" s="103">
        <v>560</v>
      </c>
      <c r="C154" s="103">
        <v>15</v>
      </c>
      <c r="D154" s="32" t="s">
        <v>943</v>
      </c>
      <c r="E154" s="103"/>
      <c r="F154" s="439" t="s">
        <v>310</v>
      </c>
      <c r="G154" s="99">
        <v>423</v>
      </c>
      <c r="H154" s="99" t="s">
        <v>69</v>
      </c>
      <c r="I154" s="107">
        <v>500000</v>
      </c>
      <c r="J154" s="107">
        <v>0</v>
      </c>
      <c r="K154" s="107">
        <v>0</v>
      </c>
      <c r="L154" s="107">
        <f>K154+J154+I154</f>
        <v>500000</v>
      </c>
      <c r="N154" s="126"/>
      <c r="O154" s="121"/>
    </row>
    <row r="155" spans="1:27">
      <c r="A155" s="742" t="s">
        <v>1076</v>
      </c>
      <c r="B155" s="743"/>
      <c r="C155" s="743"/>
      <c r="D155" s="743"/>
      <c r="E155" s="743"/>
      <c r="F155" s="743"/>
      <c r="G155" s="744"/>
      <c r="H155" s="99"/>
      <c r="I155" s="437">
        <f>I154</f>
        <v>500000</v>
      </c>
      <c r="J155" s="437">
        <f t="shared" ref="J155:L155" si="13">J154</f>
        <v>0</v>
      </c>
      <c r="K155" s="437">
        <f t="shared" si="13"/>
        <v>0</v>
      </c>
      <c r="L155" s="437">
        <f t="shared" si="13"/>
        <v>500000</v>
      </c>
      <c r="M155" s="552"/>
      <c r="N155" s="2"/>
      <c r="O155" s="544"/>
      <c r="P155" s="545"/>
      <c r="Q155" s="550"/>
      <c r="R155" s="551"/>
      <c r="T155" s="546"/>
      <c r="V155" s="547"/>
      <c r="W155" s="548"/>
      <c r="X155" s="547"/>
      <c r="Y155" s="549"/>
      <c r="Z155" s="117"/>
      <c r="AA155" s="118"/>
    </row>
    <row r="156" spans="1:27">
      <c r="A156" s="751" t="s">
        <v>228</v>
      </c>
      <c r="B156" s="751"/>
      <c r="C156" s="751"/>
      <c r="D156" s="751"/>
      <c r="E156" s="751"/>
      <c r="F156" s="751"/>
      <c r="G156" s="751"/>
      <c r="H156" s="751"/>
      <c r="I156" s="751"/>
      <c r="J156" s="751"/>
      <c r="K156" s="751"/>
      <c r="L156" s="751"/>
      <c r="M156" s="552"/>
      <c r="N156" s="2"/>
      <c r="O156" s="544"/>
      <c r="P156" s="545"/>
      <c r="Q156" s="28"/>
      <c r="R156" s="551"/>
      <c r="T156" s="553"/>
      <c r="V156" s="547"/>
      <c r="W156" s="548"/>
      <c r="X156" s="547"/>
      <c r="Y156" s="549"/>
      <c r="Z156" s="117"/>
      <c r="AA156" s="118"/>
    </row>
    <row r="157" spans="1:27">
      <c r="A157" s="162" t="s">
        <v>595</v>
      </c>
      <c r="B157" s="90">
        <v>830</v>
      </c>
      <c r="C157" s="90">
        <v>15</v>
      </c>
      <c r="D157" s="32" t="s">
        <v>943</v>
      </c>
      <c r="E157" s="32"/>
      <c r="F157" s="90"/>
      <c r="G157" s="90">
        <v>423</v>
      </c>
      <c r="H157" s="90" t="s">
        <v>69</v>
      </c>
      <c r="I157" s="105">
        <v>10000000</v>
      </c>
      <c r="J157" s="105">
        <v>0</v>
      </c>
      <c r="K157" s="105">
        <v>0</v>
      </c>
      <c r="L157" s="105">
        <f>SUM(I157:K157)</f>
        <v>10000000</v>
      </c>
      <c r="M157" s="552"/>
      <c r="N157" s="2"/>
      <c r="O157" s="544"/>
      <c r="P157" s="545"/>
      <c r="Q157" s="28"/>
      <c r="R157" s="551"/>
      <c r="T157" s="553"/>
      <c r="V157" s="547"/>
      <c r="W157" s="548"/>
      <c r="X157" s="547"/>
      <c r="Y157" s="549"/>
      <c r="Z157" s="117"/>
      <c r="AA157" s="118"/>
    </row>
    <row r="158" spans="1:27">
      <c r="A158" s="162"/>
      <c r="B158" s="90"/>
      <c r="C158" s="373"/>
      <c r="D158" s="32" t="s">
        <v>943</v>
      </c>
      <c r="E158" s="32"/>
      <c r="F158" s="373"/>
      <c r="G158" s="90">
        <v>451</v>
      </c>
      <c r="H158" s="90" t="s">
        <v>1068</v>
      </c>
      <c r="I158" s="105">
        <v>4900000</v>
      </c>
      <c r="J158" s="105"/>
      <c r="K158" s="105"/>
      <c r="L158" s="105">
        <f>SUM(I158:K158)</f>
        <v>4900000</v>
      </c>
      <c r="M158" s="552"/>
      <c r="N158" s="2"/>
      <c r="O158" s="544"/>
      <c r="P158" s="545"/>
      <c r="Q158" s="28"/>
      <c r="R158" s="551"/>
      <c r="T158" s="553"/>
      <c r="V158" s="547"/>
      <c r="W158" s="548"/>
      <c r="X158" s="547"/>
      <c r="Y158" s="549"/>
      <c r="Z158" s="117"/>
      <c r="AA158" s="118"/>
    </row>
    <row r="159" spans="1:27" s="1" customFormat="1">
      <c r="A159" s="742" t="s">
        <v>1033</v>
      </c>
      <c r="B159" s="743"/>
      <c r="C159" s="743"/>
      <c r="D159" s="743"/>
      <c r="E159" s="743"/>
      <c r="F159" s="743"/>
      <c r="G159" s="744"/>
      <c r="H159" s="90"/>
      <c r="I159" s="105">
        <f>SUM(I157:I158)</f>
        <v>14900000</v>
      </c>
      <c r="J159" s="105">
        <f t="shared" ref="J159:L159" si="14">SUM(J157:J158)</f>
        <v>0</v>
      </c>
      <c r="K159" s="105">
        <f t="shared" si="14"/>
        <v>0</v>
      </c>
      <c r="L159" s="105">
        <f t="shared" si="14"/>
        <v>14900000</v>
      </c>
      <c r="M159" s="167"/>
      <c r="N159" s="119"/>
      <c r="O159" s="121"/>
    </row>
    <row r="160" spans="1:27" s="1" customFormat="1">
      <c r="A160" s="718" t="s">
        <v>933</v>
      </c>
      <c r="B160" s="719"/>
      <c r="C160" s="719"/>
      <c r="D160" s="719"/>
      <c r="E160" s="719"/>
      <c r="F160" s="719"/>
      <c r="G160" s="719"/>
      <c r="H160" s="720"/>
      <c r="I160" s="636"/>
      <c r="J160" s="636"/>
      <c r="K160" s="636"/>
      <c r="L160" s="636"/>
      <c r="M160" s="167"/>
      <c r="N160" s="119"/>
      <c r="O160" s="121"/>
    </row>
    <row r="161" spans="1:27" s="1" customFormat="1">
      <c r="A161" s="730" t="s">
        <v>934</v>
      </c>
      <c r="B161" s="724"/>
      <c r="C161" s="724"/>
      <c r="D161" s="724"/>
      <c r="E161" s="724"/>
      <c r="F161" s="724"/>
      <c r="G161" s="724"/>
      <c r="H161" s="725"/>
      <c r="I161" s="636"/>
      <c r="J161" s="636"/>
      <c r="K161" s="636"/>
      <c r="L161" s="636"/>
      <c r="M161" s="167"/>
      <c r="N161" s="119"/>
      <c r="O161" s="121"/>
    </row>
    <row r="162" spans="1:27" s="1" customFormat="1">
      <c r="A162" s="730" t="s">
        <v>671</v>
      </c>
      <c r="B162" s="724"/>
      <c r="C162" s="724"/>
      <c r="D162" s="724"/>
      <c r="E162" s="724"/>
      <c r="F162" s="724"/>
      <c r="G162" s="724"/>
      <c r="H162" s="724"/>
      <c r="I162" s="724"/>
      <c r="J162" s="724"/>
      <c r="K162" s="724"/>
      <c r="L162" s="725"/>
      <c r="M162" s="167"/>
      <c r="N162" s="119"/>
      <c r="O162" s="121"/>
    </row>
    <row r="163" spans="1:27" s="1" customFormat="1" ht="24">
      <c r="A163" s="636"/>
      <c r="B163" s="636">
        <v>840</v>
      </c>
      <c r="C163" s="636"/>
      <c r="D163" s="636"/>
      <c r="E163" s="636"/>
      <c r="F163" s="89" t="s">
        <v>302</v>
      </c>
      <c r="G163" s="89">
        <v>481</v>
      </c>
      <c r="H163" s="89" t="s">
        <v>1035</v>
      </c>
      <c r="I163" s="649">
        <v>451500</v>
      </c>
      <c r="J163" s="650">
        <v>0</v>
      </c>
      <c r="K163" s="650">
        <v>0</v>
      </c>
      <c r="L163" s="91">
        <f>SUM(I163:K163)</f>
        <v>451500</v>
      </c>
      <c r="M163" s="167"/>
      <c r="N163" s="119"/>
      <c r="O163" s="121"/>
    </row>
    <row r="164" spans="1:27" s="1" customFormat="1">
      <c r="A164" s="636"/>
      <c r="B164" s="718" t="s">
        <v>1122</v>
      </c>
      <c r="C164" s="719"/>
      <c r="D164" s="719"/>
      <c r="E164" s="719"/>
      <c r="F164" s="719"/>
      <c r="G164" s="720"/>
      <c r="H164" s="89"/>
      <c r="I164" s="649"/>
      <c r="J164" s="650"/>
      <c r="K164" s="650"/>
      <c r="L164" s="91"/>
      <c r="M164" s="198"/>
      <c r="N164" s="119"/>
      <c r="O164" s="121"/>
    </row>
    <row r="165" spans="1:27">
      <c r="A165" s="718" t="s">
        <v>934</v>
      </c>
      <c r="B165" s="719"/>
      <c r="C165" s="719"/>
      <c r="D165" s="719"/>
      <c r="E165" s="719"/>
      <c r="F165" s="719"/>
      <c r="G165" s="719"/>
      <c r="H165" s="720"/>
      <c r="I165" s="649"/>
      <c r="J165" s="650"/>
      <c r="K165" s="650"/>
      <c r="L165" s="91"/>
      <c r="M165" s="641"/>
    </row>
    <row r="166" spans="1:27" ht="24">
      <c r="A166" s="162"/>
      <c r="B166" s="90"/>
      <c r="C166" s="90"/>
      <c r="D166" s="90"/>
      <c r="E166" s="90"/>
      <c r="F166" s="439" t="s">
        <v>695</v>
      </c>
      <c r="G166" s="90">
        <v>481</v>
      </c>
      <c r="H166" s="32" t="s">
        <v>1155</v>
      </c>
      <c r="I166" s="250">
        <v>700000</v>
      </c>
      <c r="J166" s="23"/>
      <c r="K166" s="91"/>
      <c r="L166" s="91">
        <f>SUM(I166:K166)</f>
        <v>700000</v>
      </c>
      <c r="M166" s="552"/>
      <c r="N166" s="2"/>
      <c r="O166" s="544"/>
      <c r="P166" s="545"/>
      <c r="Q166" s="28"/>
      <c r="R166" s="551"/>
      <c r="T166" s="553"/>
      <c r="V166" s="547"/>
      <c r="W166" s="548"/>
      <c r="X166" s="547"/>
      <c r="Y166" s="549"/>
      <c r="Z166" s="117"/>
      <c r="AA166" s="118"/>
    </row>
    <row r="167" spans="1:27" s="1" customFormat="1" ht="24">
      <c r="A167" s="162"/>
      <c r="B167" s="90"/>
      <c r="C167" s="90"/>
      <c r="D167" s="90"/>
      <c r="E167" s="90"/>
      <c r="F167" s="439" t="s">
        <v>695</v>
      </c>
      <c r="G167" s="90">
        <v>481</v>
      </c>
      <c r="H167" s="32" t="s">
        <v>1154</v>
      </c>
      <c r="I167" s="250">
        <v>300000</v>
      </c>
      <c r="J167" s="23"/>
      <c r="K167" s="91"/>
      <c r="L167" s="91">
        <f>SUM(I167:K167)</f>
        <v>300000</v>
      </c>
      <c r="M167" s="195"/>
      <c r="N167" s="124"/>
      <c r="O167" s="121"/>
    </row>
    <row r="168" spans="1:27" s="1" customFormat="1" ht="24">
      <c r="A168" s="162"/>
      <c r="B168" s="90"/>
      <c r="C168" s="90"/>
      <c r="D168" s="90"/>
      <c r="E168" s="90"/>
      <c r="F168" s="439" t="s">
        <v>695</v>
      </c>
      <c r="G168" s="90">
        <v>481</v>
      </c>
      <c r="H168" s="32" t="s">
        <v>1153</v>
      </c>
      <c r="I168" s="250">
        <v>1000000</v>
      </c>
      <c r="J168" s="23"/>
      <c r="K168" s="91"/>
      <c r="L168" s="91">
        <f>SUM(I168:K168)</f>
        <v>1000000</v>
      </c>
      <c r="M168" s="195"/>
      <c r="N168" s="124"/>
      <c r="O168" s="121"/>
    </row>
    <row r="169" spans="1:27" s="1" customFormat="1">
      <c r="A169" s="747" t="s">
        <v>672</v>
      </c>
      <c r="B169" s="748"/>
      <c r="C169" s="748"/>
      <c r="D169" s="748"/>
      <c r="E169" s="748"/>
      <c r="F169" s="748"/>
      <c r="G169" s="748"/>
      <c r="H169" s="749"/>
      <c r="I169" s="94">
        <f>SUM(I166:I168)</f>
        <v>2000000</v>
      </c>
      <c r="J169" s="94">
        <f t="shared" ref="J169:L169" si="15">SUM(J166:J168)</f>
        <v>0</v>
      </c>
      <c r="K169" s="94">
        <f t="shared" si="15"/>
        <v>0</v>
      </c>
      <c r="L169" s="94">
        <f t="shared" si="15"/>
        <v>2000000</v>
      </c>
      <c r="M169" s="197"/>
      <c r="N169" s="124"/>
      <c r="O169" s="121"/>
    </row>
    <row r="170" spans="1:27">
      <c r="A170" s="625"/>
      <c r="B170" s="626"/>
      <c r="C170" s="626"/>
      <c r="D170" s="743" t="s">
        <v>1065</v>
      </c>
      <c r="E170" s="743"/>
      <c r="F170" s="743"/>
      <c r="G170" s="743"/>
      <c r="H170" s="744"/>
      <c r="I170" s="105"/>
      <c r="J170" s="105"/>
      <c r="K170" s="105"/>
      <c r="L170" s="105"/>
      <c r="M170" s="552"/>
      <c r="N170" s="2"/>
      <c r="O170" s="544"/>
      <c r="P170" s="545"/>
      <c r="Q170" s="28"/>
      <c r="R170" s="551"/>
      <c r="T170" s="553"/>
      <c r="V170" s="547"/>
      <c r="W170" s="548"/>
      <c r="X170" s="547"/>
      <c r="Y170" s="549"/>
      <c r="Z170" s="117"/>
      <c r="AA170" s="118"/>
    </row>
    <row r="171" spans="1:27" s="1" customFormat="1">
      <c r="A171" s="718" t="s">
        <v>1062</v>
      </c>
      <c r="B171" s="719"/>
      <c r="C171" s="719"/>
      <c r="D171" s="719"/>
      <c r="E171" s="719"/>
      <c r="F171" s="719"/>
      <c r="G171" s="719"/>
      <c r="H171" s="720"/>
      <c r="I171" s="636"/>
      <c r="J171" s="636"/>
      <c r="K171" s="636"/>
      <c r="L171" s="636"/>
      <c r="N171" s="119"/>
      <c r="O171" s="121"/>
    </row>
    <row r="172" spans="1:27" s="27" customFormat="1">
      <c r="A172" s="718" t="s">
        <v>1066</v>
      </c>
      <c r="B172" s="719"/>
      <c r="C172" s="719"/>
      <c r="D172" s="719"/>
      <c r="E172" s="719"/>
      <c r="F172" s="719"/>
      <c r="G172" s="719"/>
      <c r="H172" s="720"/>
      <c r="I172" s="636"/>
      <c r="J172" s="636"/>
      <c r="K172" s="636"/>
      <c r="L172" s="636"/>
      <c r="N172" s="119"/>
      <c r="O172" s="121"/>
      <c r="P172" s="113"/>
      <c r="Q172" s="113"/>
      <c r="R172" s="113">
        <f>P172-Q172</f>
        <v>0</v>
      </c>
    </row>
    <row r="173" spans="1:27" s="27" customFormat="1" ht="24">
      <c r="A173" s="90"/>
      <c r="B173" s="90"/>
      <c r="C173" s="90"/>
      <c r="D173" s="90"/>
      <c r="E173" s="90"/>
      <c r="F173" s="407" t="s">
        <v>688</v>
      </c>
      <c r="G173" s="90">
        <v>472</v>
      </c>
      <c r="H173" s="90" t="s">
        <v>1156</v>
      </c>
      <c r="I173" s="324">
        <v>3000000</v>
      </c>
      <c r="J173" s="91">
        <v>0</v>
      </c>
      <c r="K173" s="91">
        <v>0</v>
      </c>
      <c r="L173" s="105">
        <f>I173+J173+K173</f>
        <v>3000000</v>
      </c>
      <c r="N173" s="119"/>
      <c r="O173" s="125"/>
    </row>
    <row r="174" spans="1:27" s="1" customFormat="1">
      <c r="A174" s="742" t="s">
        <v>1067</v>
      </c>
      <c r="B174" s="743"/>
      <c r="C174" s="743"/>
      <c r="D174" s="743"/>
      <c r="E174" s="743"/>
      <c r="F174" s="743"/>
      <c r="G174" s="743"/>
      <c r="H174" s="744"/>
      <c r="I174" s="437">
        <f>I173</f>
        <v>3000000</v>
      </c>
      <c r="J174" s="437">
        <f t="shared" ref="J174:L174" si="16">J173</f>
        <v>0</v>
      </c>
      <c r="K174" s="437">
        <f t="shared" si="16"/>
        <v>0</v>
      </c>
      <c r="L174" s="437">
        <f t="shared" si="16"/>
        <v>3000000</v>
      </c>
      <c r="N174" s="119"/>
      <c r="O174" s="121"/>
    </row>
    <row r="175" spans="1:27" s="1" customFormat="1">
      <c r="A175" s="718" t="s">
        <v>933</v>
      </c>
      <c r="B175" s="719"/>
      <c r="C175" s="719"/>
      <c r="D175" s="719"/>
      <c r="E175" s="719"/>
      <c r="F175" s="719"/>
      <c r="G175" s="719"/>
      <c r="H175" s="720"/>
      <c r="I175" s="636"/>
      <c r="J175" s="636"/>
      <c r="K175" s="636"/>
      <c r="L175" s="636"/>
      <c r="N175" s="119"/>
      <c r="O175" s="121"/>
    </row>
    <row r="176" spans="1:27" s="1" customFormat="1">
      <c r="A176" s="718" t="s">
        <v>949</v>
      </c>
      <c r="B176" s="719"/>
      <c r="C176" s="719"/>
      <c r="D176" s="719"/>
      <c r="E176" s="719"/>
      <c r="F176" s="719"/>
      <c r="G176" s="719"/>
      <c r="H176" s="720"/>
      <c r="I176" s="636"/>
      <c r="J176" s="636"/>
      <c r="K176" s="636"/>
      <c r="L176" s="636"/>
      <c r="N176" s="119"/>
      <c r="O176" s="121"/>
    </row>
    <row r="177" spans="1:27" s="1" customFormat="1">
      <c r="A177" s="262" t="s">
        <v>605</v>
      </c>
      <c r="B177" s="90">
        <v>820</v>
      </c>
      <c r="C177" s="90">
        <v>15</v>
      </c>
      <c r="D177" s="32" t="s">
        <v>950</v>
      </c>
      <c r="E177" s="90"/>
      <c r="F177" s="325" t="s">
        <v>781</v>
      </c>
      <c r="G177" s="90">
        <v>423</v>
      </c>
      <c r="H177" s="90" t="s">
        <v>782</v>
      </c>
      <c r="I177" s="91">
        <v>465000</v>
      </c>
      <c r="J177" s="91"/>
      <c r="K177" s="91"/>
      <c r="L177" s="91">
        <v>211000</v>
      </c>
      <c r="N177" s="119"/>
      <c r="O177" s="121"/>
    </row>
    <row r="178" spans="1:27" s="1" customFormat="1">
      <c r="A178" s="262" t="s">
        <v>605</v>
      </c>
      <c r="B178" s="90">
        <v>820</v>
      </c>
      <c r="C178" s="90">
        <v>15</v>
      </c>
      <c r="D178" s="32" t="s">
        <v>950</v>
      </c>
      <c r="E178" s="90"/>
      <c r="F178" s="325" t="s">
        <v>781</v>
      </c>
      <c r="G178" s="90">
        <v>426</v>
      </c>
      <c r="H178" s="90" t="s">
        <v>783</v>
      </c>
      <c r="I178" s="324">
        <v>300000</v>
      </c>
      <c r="J178" s="91"/>
      <c r="K178" s="91"/>
      <c r="L178" s="91">
        <f>SUM(I178:K178)</f>
        <v>300000</v>
      </c>
      <c r="N178" s="119"/>
      <c r="O178" s="121"/>
    </row>
    <row r="179" spans="1:27" s="1" customFormat="1">
      <c r="A179" s="622"/>
      <c r="B179" s="623"/>
      <c r="C179" s="623"/>
      <c r="D179" s="774" t="s">
        <v>1111</v>
      </c>
      <c r="E179" s="774"/>
      <c r="F179" s="774"/>
      <c r="G179" s="774"/>
      <c r="H179" s="774"/>
      <c r="I179" s="533"/>
      <c r="J179" s="533"/>
      <c r="K179" s="91"/>
      <c r="L179" s="91"/>
      <c r="N179" s="119"/>
      <c r="O179" s="121"/>
    </row>
    <row r="180" spans="1:27" s="1" customFormat="1">
      <c r="A180" s="622"/>
      <c r="B180" s="623"/>
      <c r="C180" s="623"/>
      <c r="D180" s="761" t="s">
        <v>1112</v>
      </c>
      <c r="E180" s="761"/>
      <c r="F180" s="761"/>
      <c r="G180" s="761"/>
      <c r="H180" s="761"/>
      <c r="I180" s="533"/>
      <c r="J180" s="533"/>
      <c r="K180" s="91"/>
      <c r="L180" s="91"/>
      <c r="N180" s="119"/>
      <c r="O180" s="121"/>
    </row>
    <row r="181" spans="1:27" s="1" customFormat="1">
      <c r="A181" s="775" t="s">
        <v>351</v>
      </c>
      <c r="B181" s="761"/>
      <c r="C181" s="761"/>
      <c r="D181" s="761"/>
      <c r="E181" s="761"/>
      <c r="F181" s="761"/>
      <c r="G181" s="761"/>
      <c r="H181" s="761"/>
      <c r="I181" s="623"/>
      <c r="J181" s="623"/>
      <c r="K181" s="91">
        <v>0</v>
      </c>
      <c r="L181" s="91"/>
      <c r="N181" s="119"/>
      <c r="O181" s="121"/>
    </row>
    <row r="182" spans="1:27" s="1" customFormat="1">
      <c r="A182" s="590" t="s">
        <v>595</v>
      </c>
      <c r="B182" s="651">
        <v>912</v>
      </c>
      <c r="C182" s="651">
        <v>9</v>
      </c>
      <c r="D182" s="558"/>
      <c r="E182" s="651" t="s">
        <v>1113</v>
      </c>
      <c r="F182" s="652" t="s">
        <v>689</v>
      </c>
      <c r="G182" s="653">
        <v>423</v>
      </c>
      <c r="H182" s="653" t="s">
        <v>554</v>
      </c>
      <c r="I182" s="324">
        <v>13440000</v>
      </c>
      <c r="J182" s="91"/>
      <c r="K182" s="94">
        <f>SUM(K179:K181)</f>
        <v>0</v>
      </c>
      <c r="L182" s="94">
        <f>SUM(I182:K182)</f>
        <v>13440000</v>
      </c>
      <c r="N182" s="119"/>
      <c r="O182" s="121"/>
    </row>
    <row r="183" spans="1:27" s="1" customFormat="1">
      <c r="A183" s="592"/>
      <c r="B183" s="654"/>
      <c r="C183" s="768" t="s">
        <v>1065</v>
      </c>
      <c r="D183" s="768"/>
      <c r="E183" s="768"/>
      <c r="F183" s="768"/>
      <c r="G183" s="768"/>
      <c r="H183" s="769"/>
      <c r="I183" s="655"/>
      <c r="J183" s="91"/>
      <c r="K183" s="533"/>
      <c r="L183" s="656"/>
      <c r="N183" s="124"/>
      <c r="O183" s="121"/>
    </row>
    <row r="184" spans="1:27" s="1" customFormat="1">
      <c r="A184" s="568"/>
      <c r="B184" s="373"/>
      <c r="C184" s="373"/>
      <c r="D184" s="761" t="s">
        <v>1080</v>
      </c>
      <c r="E184" s="761"/>
      <c r="F184" s="761"/>
      <c r="G184" s="761"/>
      <c r="H184" s="762"/>
      <c r="I184" s="655"/>
      <c r="J184" s="91"/>
      <c r="K184" s="533"/>
      <c r="L184" s="656"/>
      <c r="Q184" s="196"/>
      <c r="R184" s="551"/>
      <c r="S184" s="551"/>
      <c r="T184" s="551"/>
      <c r="U184"/>
      <c r="V184"/>
      <c r="W184"/>
      <c r="X184"/>
      <c r="Y184" s="120"/>
      <c r="Z184" s="119"/>
      <c r="AA184" s="121"/>
    </row>
    <row r="185" spans="1:27" s="1" customFormat="1" ht="36">
      <c r="A185" s="657" t="s">
        <v>595</v>
      </c>
      <c r="B185" s="658">
        <v>912</v>
      </c>
      <c r="C185" s="659" t="s">
        <v>1057</v>
      </c>
      <c r="D185" s="659" t="s">
        <v>1058</v>
      </c>
      <c r="E185" s="658"/>
      <c r="F185" s="266" t="s">
        <v>790</v>
      </c>
      <c r="G185" s="660">
        <v>472</v>
      </c>
      <c r="H185" s="657" t="s">
        <v>560</v>
      </c>
      <c r="I185" s="91">
        <v>2000000</v>
      </c>
      <c r="J185" s="91">
        <v>0</v>
      </c>
      <c r="K185" s="623"/>
      <c r="L185" s="572">
        <f>SUM(I185:K185)</f>
        <v>2000000</v>
      </c>
      <c r="Q185" s="196"/>
      <c r="R185" s="551"/>
      <c r="S185" s="551"/>
      <c r="T185" s="551"/>
      <c r="U185"/>
      <c r="V185"/>
      <c r="W185"/>
      <c r="X185"/>
      <c r="Y185" s="120"/>
      <c r="Z185" s="119"/>
      <c r="AA185" s="121"/>
    </row>
    <row r="186" spans="1:27" s="1" customFormat="1">
      <c r="A186" s="718" t="s">
        <v>352</v>
      </c>
      <c r="B186" s="719"/>
      <c r="C186" s="719"/>
      <c r="D186" s="719"/>
      <c r="E186" s="719"/>
      <c r="F186" s="719"/>
      <c r="G186" s="719"/>
      <c r="H186" s="720"/>
      <c r="I186" s="94">
        <f>SUM(I182:I185)</f>
        <v>15440000</v>
      </c>
      <c r="J186" s="94">
        <f t="shared" ref="J186:K186" si="17">SUM(J182:J185)</f>
        <v>0</v>
      </c>
      <c r="K186" s="94">
        <f t="shared" si="17"/>
        <v>0</v>
      </c>
      <c r="L186" s="94">
        <f t="shared" ref="L186" si="18">SUM(L182:L185)</f>
        <v>15440000</v>
      </c>
      <c r="Q186" s="196"/>
      <c r="R186" s="551"/>
      <c r="S186" s="551"/>
      <c r="T186" s="551"/>
      <c r="U186"/>
      <c r="V186"/>
      <c r="W186"/>
      <c r="X186"/>
      <c r="Y186" s="120"/>
      <c r="Z186" s="132"/>
      <c r="AA186" s="121"/>
    </row>
    <row r="187" spans="1:27" s="1" customFormat="1">
      <c r="A187" s="634"/>
      <c r="B187" s="627"/>
      <c r="C187" s="740" t="s">
        <v>933</v>
      </c>
      <c r="D187" s="740"/>
      <c r="E187" s="740"/>
      <c r="F187" s="740"/>
      <c r="G187" s="740"/>
      <c r="H187" s="740"/>
      <c r="I187" s="532"/>
      <c r="J187" s="532"/>
      <c r="K187" s="95"/>
      <c r="L187" s="95"/>
      <c r="Q187" s="195"/>
      <c r="R187" s="565"/>
      <c r="S187" s="566"/>
      <c r="T187"/>
      <c r="U187" s="566"/>
      <c r="V187" s="547"/>
      <c r="W187" s="547"/>
      <c r="X187" s="547"/>
      <c r="Y187" s="120"/>
      <c r="Z187" s="119"/>
      <c r="AA187" s="121"/>
    </row>
    <row r="188" spans="1:27" s="1" customFormat="1">
      <c r="A188" s="584"/>
      <c r="B188" s="573"/>
      <c r="C188" s="573"/>
      <c r="D188" s="739" t="s">
        <v>1080</v>
      </c>
      <c r="E188" s="740"/>
      <c r="F188" s="740"/>
      <c r="G188" s="740"/>
      <c r="H188" s="740"/>
      <c r="I188" s="532"/>
      <c r="J188" s="532"/>
      <c r="K188" s="95"/>
      <c r="L188" s="95"/>
      <c r="Q188" s="195"/>
      <c r="R188" s="565"/>
      <c r="S188" s="566"/>
      <c r="T188"/>
      <c r="U188" s="566"/>
      <c r="V188" s="547"/>
      <c r="W188" s="547"/>
      <c r="X188" s="547"/>
      <c r="Y188" s="120"/>
      <c r="Z188" s="119"/>
      <c r="AA188" s="121"/>
    </row>
    <row r="189" spans="1:27" s="1" customFormat="1">
      <c r="A189" s="718" t="s">
        <v>588</v>
      </c>
      <c r="B189" s="719"/>
      <c r="C189" s="719"/>
      <c r="D189" s="719"/>
      <c r="E189" s="719"/>
      <c r="F189" s="719"/>
      <c r="G189" s="719"/>
      <c r="H189" s="719"/>
      <c r="I189" s="623"/>
      <c r="J189" s="623"/>
      <c r="K189" s="114">
        <v>0</v>
      </c>
      <c r="L189" s="114"/>
      <c r="Q189" s="195"/>
      <c r="R189" s="565"/>
      <c r="S189" s="566"/>
      <c r="T189"/>
      <c r="U189" s="566"/>
      <c r="V189" s="547"/>
      <c r="W189" s="547"/>
      <c r="X189" s="547"/>
      <c r="Y189" s="120"/>
      <c r="Z189" s="119"/>
      <c r="AA189" s="121"/>
    </row>
    <row r="190" spans="1:27" s="1" customFormat="1" ht="24">
      <c r="A190" s="32" t="s">
        <v>595</v>
      </c>
      <c r="B190" s="192">
        <v>950</v>
      </c>
      <c r="C190" s="192"/>
      <c r="D190" s="623"/>
      <c r="E190" s="192"/>
      <c r="F190" s="439" t="s">
        <v>690</v>
      </c>
      <c r="G190" s="93">
        <v>472</v>
      </c>
      <c r="H190" s="32" t="s">
        <v>561</v>
      </c>
      <c r="I190" s="253">
        <v>7000000</v>
      </c>
      <c r="J190" s="91"/>
      <c r="K190" s="94">
        <f>SUM(K186:K189)</f>
        <v>0</v>
      </c>
      <c r="L190" s="112">
        <f>SUM(I190:K190)</f>
        <v>7000000</v>
      </c>
      <c r="Q190" s="195"/>
      <c r="R190" s="565"/>
      <c r="S190" s="566"/>
      <c r="T190"/>
      <c r="U190" s="566"/>
      <c r="V190" s="547"/>
      <c r="W190" s="547"/>
      <c r="X190" s="547"/>
      <c r="Y190" s="120"/>
      <c r="Z190" s="119"/>
      <c r="AA190" s="133"/>
    </row>
    <row r="191" spans="1:27" s="1" customFormat="1">
      <c r="A191" s="745" t="s">
        <v>562</v>
      </c>
      <c r="B191" s="746"/>
      <c r="C191" s="746"/>
      <c r="D191" s="746"/>
      <c r="E191" s="746"/>
      <c r="F191" s="746"/>
      <c r="G191" s="746"/>
      <c r="H191" s="760"/>
      <c r="I191" s="95">
        <f>SUM(I190:I190)</f>
        <v>7000000</v>
      </c>
      <c r="J191" s="95">
        <f>SUM(J190:J190)</f>
        <v>0</v>
      </c>
      <c r="K191" s="95">
        <f>SUM(K190:K190)</f>
        <v>0</v>
      </c>
      <c r="L191" s="95">
        <f>SUM(L190:L190)</f>
        <v>7000000</v>
      </c>
      <c r="Q191" s="206"/>
      <c r="R191" s="565"/>
      <c r="S191" s="566"/>
      <c r="T191"/>
      <c r="U191" s="566"/>
      <c r="V191" s="547"/>
      <c r="W191" s="547"/>
      <c r="X191" s="547"/>
      <c r="Y191" s="120"/>
      <c r="Z191" s="119"/>
      <c r="AA191" s="121"/>
    </row>
    <row r="192" spans="1:27" s="1" customFormat="1">
      <c r="A192" s="730" t="s">
        <v>150</v>
      </c>
      <c r="B192" s="724"/>
      <c r="C192" s="724"/>
      <c r="D192" s="724"/>
      <c r="E192" s="724"/>
      <c r="F192" s="724"/>
      <c r="G192" s="724"/>
      <c r="H192" s="725"/>
      <c r="I192" s="94"/>
      <c r="J192" s="94"/>
      <c r="K192" s="94"/>
      <c r="L192" s="94"/>
      <c r="N192" s="122"/>
      <c r="O192" s="121"/>
    </row>
    <row r="193" spans="1:15" s="1" customFormat="1">
      <c r="A193" s="730" t="s">
        <v>723</v>
      </c>
      <c r="B193" s="724"/>
      <c r="C193" s="724"/>
      <c r="D193" s="724"/>
      <c r="E193" s="724"/>
      <c r="F193" s="724"/>
      <c r="G193" s="724"/>
      <c r="H193" s="724"/>
      <c r="I193" s="724"/>
      <c r="J193" s="724"/>
      <c r="K193" s="724"/>
      <c r="L193" s="725"/>
      <c r="N193" s="122"/>
      <c r="O193" s="121"/>
    </row>
    <row r="194" spans="1:15" s="1" customFormat="1">
      <c r="A194" s="622"/>
      <c r="B194" s="623"/>
      <c r="C194" s="724" t="s">
        <v>1056</v>
      </c>
      <c r="D194" s="724"/>
      <c r="E194" s="724"/>
      <c r="F194" s="724"/>
      <c r="G194" s="724"/>
      <c r="H194" s="725"/>
      <c r="I194" s="32"/>
      <c r="J194" s="623"/>
      <c r="K194" s="623"/>
      <c r="L194" s="624"/>
      <c r="N194" s="119"/>
      <c r="O194" s="121"/>
    </row>
    <row r="195" spans="1:15" s="1" customFormat="1">
      <c r="A195" s="622"/>
      <c r="B195" s="623"/>
      <c r="C195" s="623"/>
      <c r="D195" s="724" t="s">
        <v>1138</v>
      </c>
      <c r="E195" s="724"/>
      <c r="F195" s="724"/>
      <c r="G195" s="724"/>
      <c r="H195" s="724"/>
      <c r="I195" s="623"/>
      <c r="J195" s="623"/>
      <c r="K195" s="623"/>
      <c r="L195" s="624"/>
      <c r="M195" s="24"/>
      <c r="N195" s="119"/>
      <c r="O195" s="121"/>
    </row>
    <row r="196" spans="1:15" s="1" customFormat="1">
      <c r="A196" s="730" t="s">
        <v>357</v>
      </c>
      <c r="B196" s="724"/>
      <c r="C196" s="724"/>
      <c r="D196" s="724"/>
      <c r="E196" s="724"/>
      <c r="F196" s="724"/>
      <c r="G196" s="724"/>
      <c r="H196" s="725"/>
      <c r="I196" s="636"/>
      <c r="J196" s="636"/>
      <c r="K196" s="636"/>
      <c r="L196" s="636"/>
      <c r="N196" s="122"/>
      <c r="O196" s="121"/>
    </row>
    <row r="197" spans="1:15" s="1" customFormat="1" ht="24">
      <c r="A197" s="162" t="s">
        <v>596</v>
      </c>
      <c r="B197" s="109" t="s">
        <v>151</v>
      </c>
      <c r="C197" s="579" t="s">
        <v>1057</v>
      </c>
      <c r="D197" s="579" t="s">
        <v>1058</v>
      </c>
      <c r="E197" s="109"/>
      <c r="F197" s="325" t="s">
        <v>693</v>
      </c>
      <c r="G197" s="90">
        <v>463</v>
      </c>
      <c r="H197" s="32" t="s">
        <v>1144</v>
      </c>
      <c r="I197" s="250">
        <v>200000</v>
      </c>
      <c r="J197" s="91"/>
      <c r="K197" s="91"/>
      <c r="L197" s="91">
        <f>K197+J197+I197</f>
        <v>200000</v>
      </c>
      <c r="N197" s="119"/>
      <c r="O197" s="121"/>
    </row>
    <row r="198" spans="1:15" s="1" customFormat="1">
      <c r="A198" s="162"/>
      <c r="B198" s="109"/>
      <c r="C198" s="579"/>
      <c r="D198" s="724" t="s">
        <v>1152</v>
      </c>
      <c r="E198" s="724"/>
      <c r="F198" s="724"/>
      <c r="G198" s="724"/>
      <c r="H198" s="724"/>
      <c r="I198" s="250"/>
      <c r="J198" s="91"/>
      <c r="K198" s="91"/>
      <c r="L198" s="91"/>
      <c r="N198" s="124"/>
      <c r="O198" s="121"/>
    </row>
    <row r="199" spans="1:15" s="1" customFormat="1">
      <c r="A199" s="730" t="s">
        <v>1096</v>
      </c>
      <c r="B199" s="724"/>
      <c r="C199" s="724"/>
      <c r="D199" s="724"/>
      <c r="E199" s="724"/>
      <c r="F199" s="724"/>
      <c r="G199" s="724"/>
      <c r="H199" s="725"/>
      <c r="I199" s="250"/>
      <c r="J199" s="91"/>
      <c r="K199" s="91"/>
      <c r="L199" s="91"/>
      <c r="N199" s="126"/>
      <c r="O199" s="121"/>
    </row>
    <row r="200" spans="1:15" s="1" customFormat="1" ht="24">
      <c r="A200" s="162" t="s">
        <v>596</v>
      </c>
      <c r="B200" s="109" t="s">
        <v>736</v>
      </c>
      <c r="C200" s="579" t="s">
        <v>1057</v>
      </c>
      <c r="D200" s="579" t="s">
        <v>1058</v>
      </c>
      <c r="E200" s="109"/>
      <c r="F200" s="325" t="s">
        <v>694</v>
      </c>
      <c r="G200" s="90">
        <v>472</v>
      </c>
      <c r="H200" s="32" t="s">
        <v>617</v>
      </c>
      <c r="I200" s="91">
        <v>4220000</v>
      </c>
      <c r="J200" s="91"/>
      <c r="K200" s="91"/>
      <c r="L200" s="91">
        <f>I200+J200+K200</f>
        <v>4220000</v>
      </c>
      <c r="N200" s="126"/>
      <c r="O200" s="121"/>
    </row>
    <row r="201" spans="1:15" s="1" customFormat="1">
      <c r="A201" s="580"/>
      <c r="B201" s="581"/>
      <c r="C201" s="724" t="s">
        <v>1056</v>
      </c>
      <c r="D201" s="724"/>
      <c r="E201" s="724"/>
      <c r="F201" s="724"/>
      <c r="G201" s="724"/>
      <c r="H201" s="725"/>
      <c r="I201" s="91"/>
      <c r="J201" s="91"/>
      <c r="K201" s="91"/>
      <c r="L201" s="91"/>
      <c r="N201" s="126"/>
      <c r="O201" s="121"/>
    </row>
    <row r="202" spans="1:15" s="1" customFormat="1">
      <c r="A202" s="580"/>
      <c r="B202" s="581"/>
      <c r="C202" s="581"/>
      <c r="D202" s="581"/>
      <c r="E202" s="767" t="s">
        <v>1072</v>
      </c>
      <c r="F202" s="767"/>
      <c r="G202" s="767"/>
      <c r="H202" s="767"/>
      <c r="I202" s="594"/>
      <c r="J202" s="594"/>
      <c r="K202" s="661"/>
      <c r="L202" s="91"/>
      <c r="N202" s="122"/>
      <c r="O202" s="121"/>
    </row>
    <row r="203" spans="1:15" s="27" customFormat="1">
      <c r="A203" s="730" t="s">
        <v>1095</v>
      </c>
      <c r="B203" s="724"/>
      <c r="C203" s="724"/>
      <c r="D203" s="724"/>
      <c r="E203" s="724"/>
      <c r="F203" s="724"/>
      <c r="G203" s="724"/>
      <c r="H203" s="725"/>
      <c r="I203" s="91"/>
      <c r="J203" s="91"/>
      <c r="K203" s="91"/>
      <c r="L203" s="91"/>
      <c r="M203" s="1"/>
      <c r="N203" s="119"/>
      <c r="O203" s="125"/>
    </row>
    <row r="204" spans="1:15" s="27" customFormat="1" ht="24">
      <c r="A204" s="89"/>
      <c r="B204" s="109" t="s">
        <v>736</v>
      </c>
      <c r="C204" s="579" t="s">
        <v>1057</v>
      </c>
      <c r="D204" s="109"/>
      <c r="E204" s="579" t="s">
        <v>1059</v>
      </c>
      <c r="F204" s="325" t="s">
        <v>694</v>
      </c>
      <c r="G204" s="90">
        <v>472</v>
      </c>
      <c r="H204" s="32" t="s">
        <v>1151</v>
      </c>
      <c r="I204" s="91">
        <v>1000000</v>
      </c>
      <c r="J204" s="91"/>
      <c r="K204" s="91"/>
      <c r="L204" s="91">
        <f>I204+J204+K204</f>
        <v>1000000</v>
      </c>
      <c r="M204" s="63"/>
      <c r="N204" s="119"/>
      <c r="O204" s="125"/>
    </row>
    <row r="205" spans="1:15" s="27" customFormat="1">
      <c r="A205" s="580"/>
      <c r="B205" s="581"/>
      <c r="C205" s="724" t="s">
        <v>1056</v>
      </c>
      <c r="D205" s="724"/>
      <c r="E205" s="724"/>
      <c r="F205" s="724"/>
      <c r="G205" s="724"/>
      <c r="H205" s="725"/>
      <c r="I205" s="91"/>
      <c r="J205" s="91"/>
      <c r="K205" s="91"/>
      <c r="L205" s="91"/>
      <c r="M205" s="1"/>
      <c r="N205" s="119"/>
      <c r="O205" s="125"/>
    </row>
    <row r="206" spans="1:15" s="27" customFormat="1">
      <c r="A206" s="580"/>
      <c r="B206" s="581"/>
      <c r="C206" s="581"/>
      <c r="D206" s="581"/>
      <c r="E206" s="767" t="s">
        <v>1071</v>
      </c>
      <c r="F206" s="767"/>
      <c r="G206" s="767"/>
      <c r="H206" s="767"/>
      <c r="I206" s="594"/>
      <c r="J206" s="594"/>
      <c r="K206" s="661"/>
      <c r="L206" s="91"/>
      <c r="M206" s="63"/>
      <c r="N206" s="119"/>
      <c r="O206" s="125"/>
    </row>
    <row r="207" spans="1:15" s="27" customFormat="1" ht="24">
      <c r="A207" s="89"/>
      <c r="B207" s="109" t="s">
        <v>736</v>
      </c>
      <c r="C207" s="579" t="s">
        <v>1057</v>
      </c>
      <c r="D207" s="109"/>
      <c r="E207" s="579" t="s">
        <v>1060</v>
      </c>
      <c r="F207" s="325" t="s">
        <v>694</v>
      </c>
      <c r="G207" s="90">
        <v>472</v>
      </c>
      <c r="H207" s="32" t="s">
        <v>617</v>
      </c>
      <c r="I207" s="91">
        <v>11500000</v>
      </c>
      <c r="J207" s="91"/>
      <c r="K207" s="91"/>
      <c r="L207" s="91">
        <f>I207+J207+K207</f>
        <v>11500000</v>
      </c>
      <c r="M207" s="1"/>
      <c r="N207" s="119"/>
      <c r="O207" s="125"/>
    </row>
    <row r="208" spans="1:15" s="27" customFormat="1">
      <c r="A208" s="622"/>
      <c r="B208" s="623"/>
      <c r="C208" s="724" t="s">
        <v>1073</v>
      </c>
      <c r="D208" s="724"/>
      <c r="E208" s="724"/>
      <c r="F208" s="724"/>
      <c r="G208" s="724"/>
      <c r="H208" s="724"/>
      <c r="I208" s="533"/>
      <c r="J208" s="533"/>
      <c r="K208" s="533"/>
      <c r="L208" s="534"/>
      <c r="M208" s="1"/>
      <c r="N208" s="119"/>
      <c r="O208" s="125"/>
    </row>
    <row r="209" spans="1:216" s="27" customFormat="1">
      <c r="A209" s="622"/>
      <c r="B209" s="623"/>
      <c r="C209" s="623"/>
      <c r="D209" s="719" t="s">
        <v>1074</v>
      </c>
      <c r="E209" s="719"/>
      <c r="F209" s="719"/>
      <c r="G209" s="719"/>
      <c r="H209" s="719"/>
      <c r="I209" s="533"/>
      <c r="J209" s="533"/>
      <c r="K209" s="533"/>
      <c r="L209" s="534"/>
      <c r="M209" s="1"/>
      <c r="N209" s="119"/>
      <c r="O209" s="125"/>
    </row>
    <row r="210" spans="1:216" s="27" customFormat="1">
      <c r="A210" s="730" t="s">
        <v>357</v>
      </c>
      <c r="B210" s="724"/>
      <c r="C210" s="724"/>
      <c r="D210" s="724"/>
      <c r="E210" s="724"/>
      <c r="F210" s="724"/>
      <c r="G210" s="724"/>
      <c r="H210" s="725"/>
      <c r="I210" s="91"/>
      <c r="J210" s="91"/>
      <c r="K210" s="91"/>
      <c r="L210" s="91"/>
      <c r="M210" s="1"/>
      <c r="N210" s="119"/>
      <c r="O210" s="125"/>
    </row>
    <row r="211" spans="1:216" s="27" customFormat="1" ht="24">
      <c r="A211" s="538" t="s">
        <v>596</v>
      </c>
      <c r="B211" s="109" t="s">
        <v>151</v>
      </c>
      <c r="C211" s="90"/>
      <c r="D211" s="90"/>
      <c r="E211" s="90"/>
      <c r="F211" s="439" t="s">
        <v>696</v>
      </c>
      <c r="G211" s="90">
        <v>481</v>
      </c>
      <c r="H211" s="32" t="s">
        <v>423</v>
      </c>
      <c r="I211" s="91">
        <v>1100000</v>
      </c>
      <c r="J211" s="91"/>
      <c r="K211" s="91"/>
      <c r="L211" s="91">
        <f>I211+J211+K211</f>
        <v>1100000</v>
      </c>
      <c r="M211" s="1"/>
      <c r="N211" s="119"/>
      <c r="O211" s="125"/>
    </row>
    <row r="212" spans="1:216" s="27" customFormat="1">
      <c r="A212" s="730" t="s">
        <v>358</v>
      </c>
      <c r="B212" s="724"/>
      <c r="C212" s="724"/>
      <c r="D212" s="724"/>
      <c r="E212" s="724"/>
      <c r="F212" s="724"/>
      <c r="G212" s="724"/>
      <c r="H212" s="725"/>
      <c r="I212" s="94">
        <f>SUM(I197:I200)+SUM(I204)+SUM(I207)+I211</f>
        <v>18020000</v>
      </c>
      <c r="J212" s="94">
        <f>SUM(J197:J200)</f>
        <v>0</v>
      </c>
      <c r="K212" s="94">
        <f>SUM(K197:K200)</f>
        <v>0</v>
      </c>
      <c r="L212" s="95">
        <f>SUM(I212:K212)</f>
        <v>18020000</v>
      </c>
      <c r="M212" s="1"/>
      <c r="N212" s="119"/>
      <c r="O212" s="125"/>
    </row>
    <row r="213" spans="1:216" s="27" customFormat="1">
      <c r="A213" s="718" t="s">
        <v>1020</v>
      </c>
      <c r="B213" s="719"/>
      <c r="C213" s="719"/>
      <c r="D213" s="719"/>
      <c r="E213" s="719"/>
      <c r="F213" s="719"/>
      <c r="G213" s="719"/>
      <c r="H213" s="720"/>
      <c r="I213" s="636"/>
      <c r="J213" s="636"/>
      <c r="K213" s="636"/>
      <c r="L213" s="636"/>
      <c r="M213" s="1"/>
      <c r="N213" s="119"/>
      <c r="O213" s="125"/>
    </row>
    <row r="214" spans="1:216" s="24" customFormat="1">
      <c r="A214" s="718" t="s">
        <v>1021</v>
      </c>
      <c r="B214" s="719"/>
      <c r="C214" s="719"/>
      <c r="D214" s="719"/>
      <c r="E214" s="719"/>
      <c r="F214" s="719"/>
      <c r="G214" s="719"/>
      <c r="H214" s="720"/>
      <c r="I214" s="636"/>
      <c r="J214" s="636"/>
      <c r="K214" s="636"/>
      <c r="L214" s="636"/>
      <c r="M214" s="1"/>
      <c r="N214" s="132"/>
      <c r="O214" s="127"/>
    </row>
    <row r="215" spans="1:216" s="24" customFormat="1">
      <c r="A215" s="730" t="s">
        <v>418</v>
      </c>
      <c r="B215" s="724"/>
      <c r="C215" s="724"/>
      <c r="D215" s="724"/>
      <c r="E215" s="724"/>
      <c r="F215" s="724"/>
      <c r="G215" s="724"/>
      <c r="H215" s="725"/>
      <c r="I215" s="636"/>
      <c r="J215" s="636"/>
      <c r="K215" s="636"/>
      <c r="L215" s="636"/>
      <c r="M215" s="1"/>
      <c r="N215" s="132"/>
      <c r="O215" s="127"/>
    </row>
    <row r="216" spans="1:216" s="27" customFormat="1" ht="24">
      <c r="A216" s="162" t="s">
        <v>618</v>
      </c>
      <c r="B216" s="90">
        <v>330</v>
      </c>
      <c r="C216" s="90"/>
      <c r="D216" s="90"/>
      <c r="E216" s="90"/>
      <c r="F216" s="439" t="s">
        <v>309</v>
      </c>
      <c r="G216" s="90">
        <v>463</v>
      </c>
      <c r="H216" s="90" t="s">
        <v>417</v>
      </c>
      <c r="I216" s="91">
        <v>945000</v>
      </c>
      <c r="J216" s="91"/>
      <c r="K216" s="91"/>
      <c r="L216" s="91">
        <f>I216+J216+K216</f>
        <v>945000</v>
      </c>
      <c r="M216" s="1"/>
      <c r="N216" s="119"/>
      <c r="O216" s="125"/>
    </row>
    <row r="217" spans="1:216" s="1" customFormat="1">
      <c r="A217" s="739" t="s">
        <v>584</v>
      </c>
      <c r="B217" s="740"/>
      <c r="C217" s="740"/>
      <c r="D217" s="740"/>
      <c r="E217" s="740"/>
      <c r="F217" s="740"/>
      <c r="G217" s="740"/>
      <c r="H217" s="741"/>
      <c r="I217" s="95">
        <f>SUM(I216)</f>
        <v>945000</v>
      </c>
      <c r="J217" s="95">
        <f>SUM(J216)</f>
        <v>0</v>
      </c>
      <c r="K217" s="95">
        <f>SUM(K216)</f>
        <v>0</v>
      </c>
      <c r="L217" s="95">
        <f>SUM(I217:K217)</f>
        <v>945000</v>
      </c>
      <c r="N217" s="119"/>
      <c r="O217" s="133"/>
    </row>
    <row r="218" spans="1:216" s="24" customFormat="1">
      <c r="A218" s="631"/>
      <c r="B218" s="632"/>
      <c r="C218" s="746" t="s">
        <v>1043</v>
      </c>
      <c r="D218" s="746"/>
      <c r="E218" s="746"/>
      <c r="F218" s="746"/>
      <c r="G218" s="632"/>
      <c r="H218" s="632"/>
      <c r="I218" s="533"/>
      <c r="J218" s="533"/>
      <c r="K218" s="100"/>
      <c r="L218" s="91">
        <f>SUM(I218:K218)</f>
        <v>0</v>
      </c>
      <c r="M218" s="1"/>
      <c r="N218" s="132"/>
      <c r="O218" s="127"/>
    </row>
    <row r="219" spans="1:216" s="1" customFormat="1">
      <c r="B219" s="573"/>
      <c r="C219" s="573"/>
      <c r="D219" s="739" t="s">
        <v>1049</v>
      </c>
      <c r="E219" s="740"/>
      <c r="F219" s="740"/>
      <c r="G219" s="740"/>
      <c r="H219" s="740"/>
      <c r="I219" s="740"/>
      <c r="J219" s="740"/>
      <c r="K219" s="740"/>
      <c r="L219" s="741"/>
      <c r="N219" s="119"/>
      <c r="O219" s="121"/>
    </row>
    <row r="220" spans="1:216" s="1" customFormat="1">
      <c r="A220" s="730" t="s">
        <v>226</v>
      </c>
      <c r="B220" s="724"/>
      <c r="C220" s="724"/>
      <c r="D220" s="724"/>
      <c r="E220" s="724"/>
      <c r="F220" s="724"/>
      <c r="G220" s="724"/>
      <c r="H220" s="725"/>
      <c r="I220" s="95"/>
      <c r="J220" s="95"/>
      <c r="K220" s="91"/>
      <c r="L220" s="91"/>
      <c r="N220" s="119"/>
      <c r="O220" s="121"/>
    </row>
    <row r="221" spans="1:216" s="1" customFormat="1" ht="24">
      <c r="A221" s="97">
        <v>3.01</v>
      </c>
      <c r="B221" s="103">
        <v>421</v>
      </c>
      <c r="C221" s="576" t="s">
        <v>1050</v>
      </c>
      <c r="D221" s="574" t="s">
        <v>962</v>
      </c>
      <c r="E221" s="103"/>
      <c r="F221" s="325" t="s">
        <v>683</v>
      </c>
      <c r="G221" s="90">
        <v>454</v>
      </c>
      <c r="H221" s="89" t="s">
        <v>1051</v>
      </c>
      <c r="I221" s="91">
        <v>2000000</v>
      </c>
      <c r="J221" s="100"/>
      <c r="K221" s="633"/>
      <c r="L221" s="105">
        <f>SUM(I221:K221)</f>
        <v>2000000</v>
      </c>
      <c r="N221" s="119"/>
      <c r="O221" s="121"/>
    </row>
    <row r="222" spans="1:216" s="1" customFormat="1" ht="24">
      <c r="A222" s="97"/>
      <c r="B222" s="103"/>
      <c r="C222" s="576" t="s">
        <v>1050</v>
      </c>
      <c r="D222" s="574" t="s">
        <v>962</v>
      </c>
      <c r="E222" s="103"/>
      <c r="F222" s="325" t="s">
        <v>684</v>
      </c>
      <c r="G222" s="99">
        <v>454</v>
      </c>
      <c r="H222" s="89" t="s">
        <v>1052</v>
      </c>
      <c r="I222" s="100">
        <v>2000000</v>
      </c>
      <c r="J222" s="100"/>
      <c r="K222" s="633"/>
      <c r="L222" s="105">
        <f>SUM(I222:K222)</f>
        <v>2000000</v>
      </c>
      <c r="N222" s="119"/>
      <c r="O222" s="121"/>
    </row>
    <row r="223" spans="1:216" s="1" customFormat="1" ht="24">
      <c r="A223" s="97"/>
      <c r="B223" s="103"/>
      <c r="C223" s="576" t="s">
        <v>1050</v>
      </c>
      <c r="D223" s="574" t="s">
        <v>962</v>
      </c>
      <c r="E223" s="103"/>
      <c r="F223" s="325" t="s">
        <v>697</v>
      </c>
      <c r="G223" s="99">
        <v>454</v>
      </c>
      <c r="H223" s="89" t="s">
        <v>1158</v>
      </c>
      <c r="I223" s="100">
        <v>100000</v>
      </c>
      <c r="J223" s="100"/>
      <c r="K223" s="633"/>
      <c r="L223" s="105">
        <f t="shared" ref="L223:L225" si="19">SUM(I223:K223)</f>
        <v>100000</v>
      </c>
      <c r="M223" s="63"/>
      <c r="N223" s="119"/>
      <c r="O223" s="121"/>
    </row>
    <row r="224" spans="1:216" s="1" customFormat="1" ht="24">
      <c r="A224" s="97"/>
      <c r="B224" s="103"/>
      <c r="C224" s="576" t="s">
        <v>1050</v>
      </c>
      <c r="D224" s="574" t="s">
        <v>962</v>
      </c>
      <c r="E224" s="103"/>
      <c r="F224" s="325" t="s">
        <v>697</v>
      </c>
      <c r="G224" s="90">
        <v>481</v>
      </c>
      <c r="H224" s="89" t="s">
        <v>1053</v>
      </c>
      <c r="I224" s="91">
        <v>250000</v>
      </c>
      <c r="J224" s="100"/>
      <c r="K224" s="633"/>
      <c r="L224" s="105">
        <f t="shared" si="19"/>
        <v>250000</v>
      </c>
      <c r="M224" s="27"/>
      <c r="N224" s="27"/>
      <c r="O224" s="27"/>
      <c r="P224" s="27"/>
      <c r="Q224" s="167"/>
      <c r="R224" s="565"/>
      <c r="S224" s="566"/>
      <c r="T224"/>
      <c r="U224" s="566"/>
      <c r="V224" s="547"/>
      <c r="W224" s="547"/>
      <c r="X224" s="547"/>
      <c r="Y224" s="120"/>
      <c r="Z224" s="122"/>
      <c r="AA224" s="125"/>
      <c r="AB224" s="27"/>
      <c r="AC224" s="27"/>
      <c r="AD224" s="27"/>
      <c r="AE224" s="27"/>
      <c r="AF224" s="27"/>
      <c r="AG224" s="27"/>
      <c r="AH224" s="27"/>
      <c r="AI224" s="27"/>
      <c r="AJ224" s="27"/>
      <c r="AK224" s="27"/>
      <c r="AL224" s="27"/>
      <c r="AM224" s="27"/>
      <c r="AN224" s="27"/>
      <c r="AO224" s="27"/>
      <c r="AP224" s="27"/>
      <c r="AQ224" s="27"/>
      <c r="AR224" s="27"/>
      <c r="AS224" s="27"/>
      <c r="AT224" s="27"/>
      <c r="AU224" s="27"/>
      <c r="AV224" s="27"/>
      <c r="AW224" s="27"/>
      <c r="AX224" s="27"/>
      <c r="AY224" s="27"/>
      <c r="AZ224" s="27"/>
      <c r="BA224" s="27"/>
      <c r="BB224" s="27"/>
      <c r="BC224" s="27"/>
      <c r="BD224" s="27"/>
      <c r="BE224" s="27"/>
      <c r="BF224" s="27"/>
      <c r="BG224" s="27"/>
      <c r="BH224" s="27"/>
      <c r="BI224" s="27"/>
      <c r="BJ224" s="27"/>
      <c r="BK224" s="27"/>
      <c r="BL224" s="27"/>
      <c r="BM224" s="27"/>
      <c r="BN224" s="27"/>
      <c r="BO224" s="27"/>
      <c r="BP224" s="27"/>
      <c r="BQ224" s="27"/>
      <c r="BR224" s="27"/>
      <c r="BS224" s="27"/>
      <c r="BT224" s="27"/>
      <c r="BU224" s="27"/>
      <c r="BV224" s="27"/>
      <c r="BW224" s="27"/>
      <c r="BX224" s="27"/>
      <c r="BY224" s="27"/>
      <c r="BZ224" s="27"/>
      <c r="CA224" s="27"/>
      <c r="CB224" s="27"/>
      <c r="CC224" s="27"/>
      <c r="CD224" s="27"/>
      <c r="CE224" s="27"/>
      <c r="CF224" s="27"/>
      <c r="CG224" s="27"/>
      <c r="CH224" s="27"/>
      <c r="CI224" s="27"/>
      <c r="CJ224" s="27"/>
      <c r="CK224" s="27"/>
      <c r="CL224" s="27"/>
      <c r="CM224" s="27"/>
      <c r="CN224" s="27"/>
      <c r="CO224" s="27"/>
      <c r="CP224" s="27"/>
      <c r="CQ224" s="27"/>
      <c r="CR224" s="27"/>
      <c r="CS224" s="27"/>
      <c r="CT224" s="27"/>
      <c r="CU224" s="27"/>
      <c r="CV224" s="27"/>
      <c r="CW224" s="27"/>
      <c r="CX224" s="27"/>
      <c r="CY224" s="27"/>
      <c r="CZ224" s="27"/>
      <c r="DA224" s="27"/>
      <c r="DB224" s="27"/>
      <c r="DC224" s="27"/>
      <c r="DD224" s="27"/>
      <c r="DE224" s="27"/>
      <c r="DF224" s="27"/>
      <c r="DG224" s="27"/>
      <c r="DH224" s="27"/>
      <c r="DI224" s="27"/>
      <c r="DJ224" s="27"/>
      <c r="DK224" s="27"/>
      <c r="DL224" s="27"/>
      <c r="DM224" s="27"/>
      <c r="DN224" s="27"/>
      <c r="DO224" s="27"/>
      <c r="DP224" s="27"/>
      <c r="DQ224" s="27"/>
      <c r="DR224" s="27"/>
      <c r="DS224" s="27"/>
      <c r="DT224" s="27"/>
      <c r="DU224" s="27"/>
      <c r="DV224" s="27"/>
      <c r="DW224" s="27"/>
      <c r="DX224" s="27"/>
      <c r="DY224" s="27"/>
      <c r="DZ224" s="27"/>
      <c r="EA224" s="27"/>
      <c r="EB224" s="27"/>
      <c r="EC224" s="27"/>
      <c r="ED224" s="27"/>
      <c r="EE224" s="27"/>
      <c r="EF224" s="27"/>
      <c r="EG224" s="27"/>
      <c r="EH224" s="27"/>
      <c r="EI224" s="27"/>
      <c r="EJ224" s="27"/>
      <c r="EK224" s="27"/>
      <c r="EL224" s="27"/>
      <c r="EM224" s="27"/>
      <c r="EN224" s="27"/>
      <c r="EO224" s="27"/>
      <c r="EP224" s="27"/>
      <c r="EQ224" s="27"/>
      <c r="ER224" s="27"/>
      <c r="ES224" s="27"/>
      <c r="ET224" s="27"/>
      <c r="EU224" s="27"/>
      <c r="EV224" s="27"/>
      <c r="EW224" s="27"/>
      <c r="EX224" s="27"/>
      <c r="EY224" s="27"/>
      <c r="EZ224" s="27"/>
      <c r="FA224" s="27"/>
      <c r="FB224" s="27"/>
      <c r="FC224" s="27"/>
      <c r="FD224" s="27"/>
      <c r="FE224" s="27"/>
      <c r="FF224" s="27"/>
      <c r="FG224" s="27"/>
      <c r="FH224" s="27"/>
      <c r="FI224" s="27"/>
      <c r="FJ224" s="27"/>
      <c r="FK224" s="27"/>
      <c r="FL224" s="27"/>
      <c r="FM224" s="27"/>
      <c r="FN224" s="27"/>
      <c r="FO224" s="27"/>
      <c r="FP224" s="27"/>
      <c r="FQ224" s="27"/>
      <c r="FR224" s="27"/>
      <c r="FS224" s="27"/>
      <c r="FT224" s="27"/>
      <c r="FU224" s="27"/>
      <c r="FV224" s="27"/>
      <c r="FW224" s="27"/>
      <c r="FX224" s="27"/>
      <c r="FY224" s="27"/>
      <c r="FZ224" s="27"/>
      <c r="GA224" s="27"/>
      <c r="GB224" s="27"/>
      <c r="GC224" s="27"/>
      <c r="GD224" s="27"/>
      <c r="GE224" s="27"/>
      <c r="GF224" s="27"/>
      <c r="GG224" s="27"/>
      <c r="GH224" s="27"/>
      <c r="GI224" s="27"/>
      <c r="GJ224" s="27"/>
      <c r="GK224" s="27"/>
      <c r="GL224" s="27"/>
      <c r="GM224" s="27"/>
      <c r="GN224" s="27"/>
      <c r="GO224" s="27"/>
      <c r="GP224" s="27"/>
      <c r="GQ224" s="27"/>
      <c r="GR224" s="27"/>
      <c r="GS224" s="27"/>
      <c r="GT224" s="27"/>
      <c r="GU224" s="27"/>
      <c r="GV224" s="27"/>
      <c r="GW224" s="27"/>
      <c r="GX224" s="27"/>
      <c r="GY224" s="27"/>
      <c r="GZ224" s="27"/>
      <c r="HA224" s="27"/>
      <c r="HB224" s="27"/>
      <c r="HC224" s="27"/>
      <c r="HD224" s="27"/>
      <c r="HE224" s="27"/>
      <c r="HF224" s="27"/>
      <c r="HG224" s="27"/>
      <c r="HH224" s="27"/>
    </row>
    <row r="225" spans="1:216" s="1" customFormat="1">
      <c r="A225" s="97"/>
      <c r="B225" s="103"/>
      <c r="C225" s="576" t="s">
        <v>1050</v>
      </c>
      <c r="D225" s="574" t="s">
        <v>962</v>
      </c>
      <c r="E225" s="103"/>
      <c r="F225" s="325" t="s">
        <v>697</v>
      </c>
      <c r="G225" s="90">
        <v>451</v>
      </c>
      <c r="H225" s="89" t="s">
        <v>1159</v>
      </c>
      <c r="I225" s="91">
        <v>50000</v>
      </c>
      <c r="J225" s="100"/>
      <c r="K225" s="569"/>
      <c r="L225" s="105">
        <f t="shared" si="19"/>
        <v>50000</v>
      </c>
      <c r="M225" s="27"/>
      <c r="N225" s="27"/>
      <c r="O225" s="27"/>
      <c r="P225" s="27"/>
      <c r="Q225" s="167"/>
      <c r="R225" s="565"/>
      <c r="S225" s="566"/>
      <c r="T225"/>
      <c r="U225" s="566"/>
      <c r="V225" s="547"/>
      <c r="W225" s="547"/>
      <c r="X225" s="547"/>
      <c r="Y225" s="120"/>
      <c r="Z225" s="122"/>
      <c r="AA225" s="125"/>
      <c r="AB225" s="27"/>
      <c r="AC225" s="27"/>
      <c r="AD225" s="27"/>
      <c r="AE225" s="27"/>
      <c r="AF225" s="27"/>
      <c r="AG225" s="27"/>
      <c r="AH225" s="27"/>
      <c r="AI225" s="27"/>
      <c r="AJ225" s="27"/>
      <c r="AK225" s="27"/>
      <c r="AL225" s="27"/>
      <c r="AM225" s="27"/>
      <c r="AN225" s="27"/>
      <c r="AO225" s="27"/>
      <c r="AP225" s="27"/>
      <c r="AQ225" s="27"/>
      <c r="AR225" s="27"/>
      <c r="AS225" s="27"/>
      <c r="AT225" s="27"/>
      <c r="AU225" s="27"/>
      <c r="AV225" s="27"/>
      <c r="AW225" s="27"/>
      <c r="AX225" s="27"/>
      <c r="AY225" s="27"/>
      <c r="AZ225" s="27"/>
      <c r="BA225" s="27"/>
      <c r="BB225" s="27"/>
      <c r="BC225" s="27"/>
      <c r="BD225" s="27"/>
      <c r="BE225" s="27"/>
      <c r="BF225" s="27"/>
      <c r="BG225" s="27"/>
      <c r="BH225" s="27"/>
      <c r="BI225" s="27"/>
      <c r="BJ225" s="27"/>
      <c r="BK225" s="27"/>
      <c r="BL225" s="27"/>
      <c r="BM225" s="27"/>
      <c r="BN225" s="27"/>
      <c r="BO225" s="27"/>
      <c r="BP225" s="27"/>
      <c r="BQ225" s="27"/>
      <c r="BR225" s="27"/>
      <c r="BS225" s="27"/>
      <c r="BT225" s="27"/>
      <c r="BU225" s="27"/>
      <c r="BV225" s="27"/>
      <c r="BW225" s="27"/>
      <c r="BX225" s="27"/>
      <c r="BY225" s="27"/>
      <c r="BZ225" s="27"/>
      <c r="CA225" s="27"/>
      <c r="CB225" s="27"/>
      <c r="CC225" s="27"/>
      <c r="CD225" s="27"/>
      <c r="CE225" s="27"/>
      <c r="CF225" s="27"/>
      <c r="CG225" s="27"/>
      <c r="CH225" s="27"/>
      <c r="CI225" s="27"/>
      <c r="CJ225" s="27"/>
      <c r="CK225" s="27"/>
      <c r="CL225" s="27"/>
      <c r="CM225" s="27"/>
      <c r="CN225" s="27"/>
      <c r="CO225" s="27"/>
      <c r="CP225" s="27"/>
      <c r="CQ225" s="27"/>
      <c r="CR225" s="27"/>
      <c r="CS225" s="27"/>
      <c r="CT225" s="27"/>
      <c r="CU225" s="27"/>
      <c r="CV225" s="27"/>
      <c r="CW225" s="27"/>
      <c r="CX225" s="27"/>
      <c r="CY225" s="27"/>
      <c r="CZ225" s="27"/>
      <c r="DA225" s="27"/>
      <c r="DB225" s="27"/>
      <c r="DC225" s="27"/>
      <c r="DD225" s="27"/>
      <c r="DE225" s="27"/>
      <c r="DF225" s="27"/>
      <c r="DG225" s="27"/>
      <c r="DH225" s="27"/>
      <c r="DI225" s="27"/>
      <c r="DJ225" s="27"/>
      <c r="DK225" s="27"/>
      <c r="DL225" s="27"/>
      <c r="DM225" s="27"/>
      <c r="DN225" s="27"/>
      <c r="DO225" s="27"/>
      <c r="DP225" s="27"/>
      <c r="DQ225" s="27"/>
      <c r="DR225" s="27"/>
      <c r="DS225" s="27"/>
      <c r="DT225" s="27"/>
      <c r="DU225" s="27"/>
      <c r="DV225" s="27"/>
      <c r="DW225" s="27"/>
      <c r="DX225" s="27"/>
      <c r="DY225" s="27"/>
      <c r="DZ225" s="27"/>
      <c r="EA225" s="27"/>
      <c r="EB225" s="27"/>
      <c r="EC225" s="27"/>
      <c r="ED225" s="27"/>
      <c r="EE225" s="27"/>
      <c r="EF225" s="27"/>
      <c r="EG225" s="27"/>
      <c r="EH225" s="27"/>
      <c r="EI225" s="27"/>
      <c r="EJ225" s="27"/>
      <c r="EK225" s="27"/>
      <c r="EL225" s="27"/>
      <c r="EM225" s="27"/>
      <c r="EN225" s="27"/>
      <c r="EO225" s="27"/>
      <c r="EP225" s="27"/>
      <c r="EQ225" s="27"/>
      <c r="ER225" s="27"/>
      <c r="ES225" s="27"/>
      <c r="ET225" s="27"/>
      <c r="EU225" s="27"/>
      <c r="EV225" s="27"/>
      <c r="EW225" s="27"/>
      <c r="EX225" s="27"/>
      <c r="EY225" s="27"/>
      <c r="EZ225" s="27"/>
      <c r="FA225" s="27"/>
      <c r="FB225" s="27"/>
      <c r="FC225" s="27"/>
      <c r="FD225" s="27"/>
      <c r="FE225" s="27"/>
      <c r="FF225" s="27"/>
      <c r="FG225" s="27"/>
      <c r="FH225" s="27"/>
      <c r="FI225" s="27"/>
      <c r="FJ225" s="27"/>
      <c r="FK225" s="27"/>
      <c r="FL225" s="27"/>
      <c r="FM225" s="27"/>
      <c r="FN225" s="27"/>
      <c r="FO225" s="27"/>
      <c r="FP225" s="27"/>
      <c r="FQ225" s="27"/>
      <c r="FR225" s="27"/>
      <c r="FS225" s="27"/>
      <c r="FT225" s="27"/>
      <c r="FU225" s="27"/>
      <c r="FV225" s="27"/>
      <c r="FW225" s="27"/>
      <c r="FX225" s="27"/>
      <c r="FY225" s="27"/>
      <c r="FZ225" s="27"/>
      <c r="GA225" s="27"/>
      <c r="GB225" s="27"/>
      <c r="GC225" s="27"/>
      <c r="GD225" s="27"/>
      <c r="GE225" s="27"/>
      <c r="GF225" s="27"/>
      <c r="GG225" s="27"/>
      <c r="GH225" s="27"/>
      <c r="GI225" s="27"/>
      <c r="GJ225" s="27"/>
      <c r="GK225" s="27"/>
      <c r="GL225" s="27"/>
      <c r="GM225" s="27"/>
      <c r="GN225" s="27"/>
      <c r="GO225" s="27"/>
      <c r="GP225" s="27"/>
      <c r="GQ225" s="27"/>
      <c r="GR225" s="27"/>
      <c r="GS225" s="27"/>
      <c r="GT225" s="27"/>
      <c r="GU225" s="27"/>
      <c r="GV225" s="27"/>
      <c r="GW225" s="27"/>
      <c r="GX225" s="27"/>
      <c r="GY225" s="27"/>
      <c r="GZ225" s="27"/>
      <c r="HA225" s="27"/>
      <c r="HB225" s="27"/>
      <c r="HC225" s="27"/>
      <c r="HD225" s="27"/>
      <c r="HE225" s="27"/>
      <c r="HF225" s="27"/>
      <c r="HG225" s="27"/>
      <c r="HH225" s="27"/>
    </row>
    <row r="226" spans="1:216" s="1" customFormat="1">
      <c r="A226" s="97"/>
      <c r="B226" s="103"/>
      <c r="C226" s="576" t="s">
        <v>1050</v>
      </c>
      <c r="D226" s="574" t="s">
        <v>962</v>
      </c>
      <c r="E226" s="103"/>
      <c r="F226" s="325" t="s">
        <v>697</v>
      </c>
      <c r="G226" s="90">
        <v>451</v>
      </c>
      <c r="H226" s="89" t="s">
        <v>1160</v>
      </c>
      <c r="I226" s="91">
        <v>750000</v>
      </c>
      <c r="J226" s="100"/>
      <c r="K226" s="569"/>
      <c r="L226" s="105">
        <f t="shared" ref="L226" si="20">SUM(I226:K226)</f>
        <v>750000</v>
      </c>
      <c r="M226" s="27"/>
      <c r="N226" s="27"/>
      <c r="O226" s="27"/>
      <c r="P226" s="27"/>
      <c r="Q226" s="167"/>
      <c r="R226" s="565"/>
      <c r="S226" s="566"/>
      <c r="T226"/>
      <c r="U226" s="566"/>
      <c r="V226" s="547"/>
      <c r="W226" s="547"/>
      <c r="X226" s="547"/>
      <c r="Y226" s="120"/>
      <c r="Z226" s="122"/>
      <c r="AA226" s="125"/>
      <c r="AB226" s="27"/>
      <c r="AC226" s="27"/>
      <c r="AD226" s="27"/>
      <c r="AE226" s="27"/>
      <c r="AF226" s="27"/>
      <c r="AG226" s="27"/>
      <c r="AH226" s="27"/>
      <c r="AI226" s="27"/>
      <c r="AJ226" s="27"/>
      <c r="AK226" s="27"/>
      <c r="AL226" s="27"/>
      <c r="AM226" s="27"/>
      <c r="AN226" s="27"/>
      <c r="AO226" s="27"/>
      <c r="AP226" s="27"/>
      <c r="AQ226" s="27"/>
      <c r="AR226" s="27"/>
      <c r="AS226" s="27"/>
      <c r="AT226" s="27"/>
      <c r="AU226" s="27"/>
      <c r="AV226" s="27"/>
      <c r="AW226" s="27"/>
      <c r="AX226" s="27"/>
      <c r="AY226" s="27"/>
      <c r="AZ226" s="27"/>
      <c r="BA226" s="27"/>
      <c r="BB226" s="27"/>
      <c r="BC226" s="27"/>
      <c r="BD226" s="27"/>
      <c r="BE226" s="27"/>
      <c r="BF226" s="27"/>
      <c r="BG226" s="27"/>
      <c r="BH226" s="27"/>
      <c r="BI226" s="27"/>
      <c r="BJ226" s="27"/>
      <c r="BK226" s="27"/>
      <c r="BL226" s="27"/>
      <c r="BM226" s="27"/>
      <c r="BN226" s="27"/>
      <c r="BO226" s="27"/>
      <c r="BP226" s="27"/>
      <c r="BQ226" s="27"/>
      <c r="BR226" s="27"/>
      <c r="BS226" s="27"/>
      <c r="BT226" s="27"/>
      <c r="BU226" s="27"/>
      <c r="BV226" s="27"/>
      <c r="BW226" s="27"/>
      <c r="BX226" s="27"/>
      <c r="BY226" s="27"/>
      <c r="BZ226" s="27"/>
      <c r="CA226" s="27"/>
      <c r="CB226" s="27"/>
      <c r="CC226" s="27"/>
      <c r="CD226" s="27"/>
      <c r="CE226" s="27"/>
      <c r="CF226" s="27"/>
      <c r="CG226" s="27"/>
      <c r="CH226" s="27"/>
      <c r="CI226" s="27"/>
      <c r="CJ226" s="27"/>
      <c r="CK226" s="27"/>
      <c r="CL226" s="27"/>
      <c r="CM226" s="27"/>
      <c r="CN226" s="27"/>
      <c r="CO226" s="27"/>
      <c r="CP226" s="27"/>
      <c r="CQ226" s="27"/>
      <c r="CR226" s="27"/>
      <c r="CS226" s="27"/>
      <c r="CT226" s="27"/>
      <c r="CU226" s="27"/>
      <c r="CV226" s="27"/>
      <c r="CW226" s="27"/>
      <c r="CX226" s="27"/>
      <c r="CY226" s="27"/>
      <c r="CZ226" s="27"/>
      <c r="DA226" s="27"/>
      <c r="DB226" s="27"/>
      <c r="DC226" s="27"/>
      <c r="DD226" s="27"/>
      <c r="DE226" s="27"/>
      <c r="DF226" s="27"/>
      <c r="DG226" s="27"/>
      <c r="DH226" s="27"/>
      <c r="DI226" s="27"/>
      <c r="DJ226" s="27"/>
      <c r="DK226" s="27"/>
      <c r="DL226" s="27"/>
      <c r="DM226" s="27"/>
      <c r="DN226" s="27"/>
      <c r="DO226" s="27"/>
      <c r="DP226" s="27"/>
      <c r="DQ226" s="27"/>
      <c r="DR226" s="27"/>
      <c r="DS226" s="27"/>
      <c r="DT226" s="27"/>
      <c r="DU226" s="27"/>
      <c r="DV226" s="27"/>
      <c r="DW226" s="27"/>
      <c r="DX226" s="27"/>
      <c r="DY226" s="27"/>
      <c r="DZ226" s="27"/>
      <c r="EA226" s="27"/>
      <c r="EB226" s="27"/>
      <c r="EC226" s="27"/>
      <c r="ED226" s="27"/>
      <c r="EE226" s="27"/>
      <c r="EF226" s="27"/>
      <c r="EG226" s="27"/>
      <c r="EH226" s="27"/>
      <c r="EI226" s="27"/>
      <c r="EJ226" s="27"/>
      <c r="EK226" s="27"/>
      <c r="EL226" s="27"/>
      <c r="EM226" s="27"/>
      <c r="EN226" s="27"/>
      <c r="EO226" s="27"/>
      <c r="EP226" s="27"/>
      <c r="EQ226" s="27"/>
      <c r="ER226" s="27"/>
      <c r="ES226" s="27"/>
      <c r="ET226" s="27"/>
      <c r="EU226" s="27"/>
      <c r="EV226" s="27"/>
      <c r="EW226" s="27"/>
      <c r="EX226" s="27"/>
      <c r="EY226" s="27"/>
      <c r="EZ226" s="27"/>
      <c r="FA226" s="27"/>
      <c r="FB226" s="27"/>
      <c r="FC226" s="27"/>
      <c r="FD226" s="27"/>
      <c r="FE226" s="27"/>
      <c r="FF226" s="27"/>
      <c r="FG226" s="27"/>
      <c r="FH226" s="27"/>
      <c r="FI226" s="27"/>
      <c r="FJ226" s="27"/>
      <c r="FK226" s="27"/>
      <c r="FL226" s="27"/>
      <c r="FM226" s="27"/>
      <c r="FN226" s="27"/>
      <c r="FO226" s="27"/>
      <c r="FP226" s="27"/>
      <c r="FQ226" s="27"/>
      <c r="FR226" s="27"/>
      <c r="FS226" s="27"/>
      <c r="FT226" s="27"/>
      <c r="FU226" s="27"/>
      <c r="FV226" s="27"/>
      <c r="FW226" s="27"/>
      <c r="FX226" s="27"/>
      <c r="FY226" s="27"/>
      <c r="FZ226" s="27"/>
      <c r="GA226" s="27"/>
      <c r="GB226" s="27"/>
      <c r="GC226" s="27"/>
      <c r="GD226" s="27"/>
      <c r="GE226" s="27"/>
      <c r="GF226" s="27"/>
      <c r="GG226" s="27"/>
      <c r="GH226" s="27"/>
      <c r="GI226" s="27"/>
      <c r="GJ226" s="27"/>
      <c r="GK226" s="27"/>
      <c r="GL226" s="27"/>
      <c r="GM226" s="27"/>
      <c r="GN226" s="27"/>
      <c r="GO226" s="27"/>
      <c r="GP226" s="27"/>
      <c r="GQ226" s="27"/>
      <c r="GR226" s="27"/>
      <c r="GS226" s="27"/>
      <c r="GT226" s="27"/>
      <c r="GU226" s="27"/>
      <c r="GV226" s="27"/>
      <c r="GW226" s="27"/>
      <c r="GX226" s="27"/>
      <c r="GY226" s="27"/>
      <c r="GZ226" s="27"/>
      <c r="HA226" s="27"/>
      <c r="HB226" s="27"/>
      <c r="HC226" s="27"/>
      <c r="HD226" s="27"/>
      <c r="HE226" s="27"/>
      <c r="HF226" s="27"/>
      <c r="HG226" s="27"/>
      <c r="HH226" s="27"/>
    </row>
    <row r="227" spans="1:216" s="27" customFormat="1" ht="24">
      <c r="A227" s="97"/>
      <c r="B227" s="103"/>
      <c r="C227" s="576" t="s">
        <v>1050</v>
      </c>
      <c r="D227" s="574" t="s">
        <v>962</v>
      </c>
      <c r="E227" s="103"/>
      <c r="F227" s="325" t="s">
        <v>697</v>
      </c>
      <c r="G227" s="90">
        <v>451</v>
      </c>
      <c r="H227" s="89" t="s">
        <v>1161</v>
      </c>
      <c r="I227" s="91">
        <v>750000</v>
      </c>
      <c r="J227" s="100"/>
      <c r="K227" s="569"/>
      <c r="L227" s="105">
        <f t="shared" ref="L227" si="21">SUM(I227:K227)</f>
        <v>750000</v>
      </c>
      <c r="Q227" s="167"/>
      <c r="R227" s="565"/>
      <c r="S227" s="566"/>
      <c r="T227"/>
      <c r="U227" s="566"/>
      <c r="V227" s="547"/>
      <c r="W227" s="547"/>
      <c r="X227" s="547"/>
      <c r="Y227" s="120"/>
      <c r="Z227" s="122"/>
      <c r="AA227" s="125"/>
    </row>
    <row r="228" spans="1:216" s="27" customFormat="1">
      <c r="A228" s="727" t="s">
        <v>420</v>
      </c>
      <c r="B228" s="728"/>
      <c r="C228" s="728"/>
      <c r="D228" s="728"/>
      <c r="E228" s="728"/>
      <c r="F228" s="728"/>
      <c r="G228" s="728"/>
      <c r="H228" s="729"/>
      <c r="I228" s="593">
        <f>SUM(I221:I227)</f>
        <v>5900000</v>
      </c>
      <c r="J228" s="593">
        <f>SUM(J221:J225)</f>
        <v>0</v>
      </c>
      <c r="K228" s="593">
        <f>SUM(K221:K225)</f>
        <v>0</v>
      </c>
      <c r="L228" s="593">
        <f>SUM(L221:L225)</f>
        <v>4400000</v>
      </c>
      <c r="Q228" s="167"/>
      <c r="R228" s="565"/>
      <c r="S228" s="566"/>
      <c r="T228"/>
      <c r="U228" s="566"/>
      <c r="V228" s="547"/>
      <c r="W228" s="547"/>
      <c r="X228" s="547"/>
      <c r="Y228" s="120"/>
      <c r="Z228" s="122"/>
      <c r="AA228" s="125"/>
    </row>
    <row r="229" spans="1:216" s="27" customFormat="1">
      <c r="A229" s="631"/>
      <c r="B229" s="632"/>
      <c r="C229" s="740" t="s">
        <v>941</v>
      </c>
      <c r="D229" s="740"/>
      <c r="E229" s="740"/>
      <c r="F229" s="740"/>
      <c r="G229" s="740"/>
      <c r="H229" s="741"/>
      <c r="I229" s="95"/>
      <c r="J229" s="95"/>
      <c r="K229" s="91"/>
      <c r="L229" s="91"/>
      <c r="Q229" s="167"/>
      <c r="R229" s="565"/>
      <c r="S229" s="566"/>
      <c r="T229"/>
      <c r="U229" s="566"/>
      <c r="V229" s="547"/>
      <c r="W229" s="547"/>
      <c r="X229" s="547"/>
      <c r="Y229" s="120"/>
      <c r="Z229" s="122"/>
      <c r="AA229" s="125"/>
    </row>
    <row r="230" spans="1:216" s="27" customFormat="1">
      <c r="A230" s="631"/>
      <c r="B230" s="632"/>
      <c r="C230" s="632"/>
      <c r="D230" s="373"/>
      <c r="E230" s="740" t="s">
        <v>1054</v>
      </c>
      <c r="F230" s="740"/>
      <c r="G230" s="740"/>
      <c r="H230" s="741"/>
      <c r="I230" s="95"/>
      <c r="J230" s="95"/>
      <c r="K230" s="91"/>
      <c r="L230" s="91"/>
      <c r="Q230" s="167"/>
      <c r="R230" s="565"/>
      <c r="S230" s="566"/>
      <c r="T230"/>
      <c r="U230" s="566"/>
      <c r="V230" s="547"/>
      <c r="W230" s="547"/>
      <c r="X230" s="547"/>
      <c r="Y230" s="120"/>
      <c r="Z230" s="122"/>
      <c r="AA230" s="125"/>
    </row>
    <row r="231" spans="1:216" s="27" customFormat="1">
      <c r="A231" s="730" t="s">
        <v>226</v>
      </c>
      <c r="B231" s="724"/>
      <c r="C231" s="724"/>
      <c r="D231" s="724"/>
      <c r="E231" s="724"/>
      <c r="F231" s="724"/>
      <c r="G231" s="724"/>
      <c r="H231" s="725"/>
      <c r="I231" s="95"/>
      <c r="J231" s="95"/>
      <c r="K231" s="91"/>
      <c r="L231" s="91"/>
      <c r="Q231" s="167"/>
      <c r="R231" s="565"/>
      <c r="S231" s="566"/>
      <c r="T231"/>
      <c r="U231" s="566"/>
      <c r="V231" s="547"/>
      <c r="W231" s="547"/>
      <c r="X231" s="547"/>
      <c r="Y231" s="120"/>
      <c r="Z231" s="122"/>
      <c r="AA231" s="125"/>
    </row>
    <row r="232" spans="1:216" s="1" customFormat="1" ht="48">
      <c r="A232" s="162" t="s">
        <v>618</v>
      </c>
      <c r="B232" s="109">
        <v>421</v>
      </c>
      <c r="C232" s="109" t="s">
        <v>926</v>
      </c>
      <c r="D232" s="623"/>
      <c r="E232" s="109" t="s">
        <v>1055</v>
      </c>
      <c r="F232" s="325" t="s">
        <v>697</v>
      </c>
      <c r="G232" s="90">
        <v>451</v>
      </c>
      <c r="H232" s="32" t="s">
        <v>732</v>
      </c>
      <c r="I232" s="91">
        <v>1300000</v>
      </c>
      <c r="J232" s="95"/>
      <c r="K232" s="91"/>
      <c r="L232" s="91">
        <f>SUM(I232:K232)</f>
        <v>1300000</v>
      </c>
      <c r="M232" s="27"/>
      <c r="N232" s="27"/>
      <c r="O232" s="27"/>
      <c r="P232" s="27"/>
      <c r="Q232" s="167"/>
      <c r="R232" s="178"/>
      <c r="S232"/>
      <c r="T232"/>
      <c r="U232" s="546"/>
      <c r="V232" s="547"/>
      <c r="W232" s="548"/>
      <c r="X232" s="547"/>
      <c r="Y232" s="120"/>
      <c r="Z232" s="122"/>
      <c r="AA232" s="125"/>
      <c r="AB232" s="27"/>
      <c r="AC232" s="27"/>
      <c r="AD232" s="27"/>
      <c r="AE232" s="27"/>
      <c r="AF232" s="27"/>
      <c r="AG232" s="27"/>
      <c r="AH232" s="27"/>
      <c r="AI232" s="27"/>
      <c r="AJ232" s="27"/>
      <c r="AK232" s="27"/>
      <c r="AL232" s="27"/>
      <c r="AM232" s="27"/>
      <c r="AN232" s="27"/>
      <c r="AO232" s="27"/>
      <c r="AP232" s="27"/>
      <c r="AQ232" s="27"/>
      <c r="AR232" s="27"/>
      <c r="AS232" s="27"/>
      <c r="AT232" s="27"/>
      <c r="AU232" s="27"/>
      <c r="AV232" s="27"/>
      <c r="AW232" s="27"/>
      <c r="AX232" s="27"/>
      <c r="AY232" s="27"/>
      <c r="AZ232" s="27"/>
      <c r="BA232" s="27"/>
      <c r="BB232" s="27"/>
      <c r="BC232" s="27"/>
      <c r="BD232" s="27"/>
      <c r="BE232" s="27"/>
      <c r="BF232" s="27"/>
      <c r="BG232" s="27"/>
      <c r="BH232" s="27"/>
      <c r="BI232" s="27"/>
      <c r="BJ232" s="27"/>
      <c r="BK232" s="27"/>
      <c r="BL232" s="27"/>
      <c r="BM232" s="27"/>
      <c r="BN232" s="27"/>
      <c r="BO232" s="27"/>
      <c r="BP232" s="27"/>
      <c r="BQ232" s="27"/>
      <c r="BR232" s="27"/>
      <c r="BS232" s="27"/>
      <c r="BT232" s="27"/>
      <c r="BU232" s="27"/>
      <c r="BV232" s="27"/>
      <c r="BW232" s="27"/>
      <c r="BX232" s="27"/>
      <c r="BY232" s="27"/>
      <c r="BZ232" s="27"/>
      <c r="CA232" s="27"/>
      <c r="CB232" s="27"/>
      <c r="CC232" s="27"/>
      <c r="CD232" s="27"/>
      <c r="CE232" s="27"/>
      <c r="CF232" s="27"/>
      <c r="CG232" s="27"/>
      <c r="CH232" s="27"/>
      <c r="CI232" s="27"/>
      <c r="CJ232" s="27"/>
      <c r="CK232" s="27"/>
      <c r="CL232" s="27"/>
      <c r="CM232" s="27"/>
      <c r="CN232" s="27"/>
      <c r="CO232" s="27"/>
      <c r="CP232" s="27"/>
      <c r="CQ232" s="27"/>
      <c r="CR232" s="27"/>
      <c r="CS232" s="27"/>
      <c r="CT232" s="27"/>
      <c r="CU232" s="27"/>
      <c r="CV232" s="27"/>
      <c r="CW232" s="27"/>
      <c r="CX232" s="27"/>
      <c r="CY232" s="27"/>
      <c r="CZ232" s="27"/>
      <c r="DA232" s="27"/>
      <c r="DB232" s="27"/>
      <c r="DC232" s="27"/>
      <c r="DD232" s="27"/>
      <c r="DE232" s="27"/>
      <c r="DF232" s="27"/>
      <c r="DG232" s="27"/>
      <c r="DH232" s="27"/>
      <c r="DI232" s="27"/>
      <c r="DJ232" s="27"/>
      <c r="DK232" s="27"/>
      <c r="DL232" s="27"/>
      <c r="DM232" s="27"/>
      <c r="DN232" s="27"/>
      <c r="DO232" s="27"/>
      <c r="DP232" s="27"/>
      <c r="DQ232" s="27"/>
      <c r="DR232" s="27"/>
      <c r="DS232" s="27"/>
      <c r="DT232" s="27"/>
      <c r="DU232" s="27"/>
      <c r="DV232" s="27"/>
      <c r="DW232" s="27"/>
      <c r="DX232" s="27"/>
      <c r="DY232" s="27"/>
      <c r="DZ232" s="27"/>
      <c r="EA232" s="27"/>
      <c r="EB232" s="27"/>
      <c r="EC232" s="27"/>
      <c r="ED232" s="27"/>
      <c r="EE232" s="27"/>
      <c r="EF232" s="27"/>
      <c r="EG232" s="27"/>
      <c r="EH232" s="27"/>
      <c r="EI232" s="27"/>
      <c r="EJ232" s="27"/>
      <c r="EK232" s="27"/>
      <c r="EL232" s="27"/>
      <c r="EM232" s="27"/>
      <c r="EN232" s="27"/>
      <c r="EO232" s="27"/>
      <c r="EP232" s="27"/>
      <c r="EQ232" s="27"/>
      <c r="ER232" s="27"/>
      <c r="ES232" s="27"/>
      <c r="ET232" s="27"/>
      <c r="EU232" s="27"/>
      <c r="EV232" s="27"/>
      <c r="EW232" s="27"/>
      <c r="EX232" s="27"/>
      <c r="EY232" s="27"/>
      <c r="EZ232" s="27"/>
      <c r="FA232" s="27"/>
      <c r="FB232" s="27"/>
      <c r="FC232" s="27"/>
      <c r="FD232" s="27"/>
      <c r="FE232" s="27"/>
      <c r="FF232" s="27"/>
      <c r="FG232" s="27"/>
      <c r="FH232" s="27"/>
      <c r="FI232" s="27"/>
      <c r="FJ232" s="27"/>
      <c r="FK232" s="27"/>
      <c r="FL232" s="27"/>
      <c r="FM232" s="27"/>
      <c r="FN232" s="27"/>
      <c r="FO232" s="27"/>
      <c r="FP232" s="27"/>
      <c r="FQ232" s="27"/>
      <c r="FR232" s="27"/>
      <c r="FS232" s="27"/>
      <c r="FT232" s="27"/>
      <c r="FU232" s="27"/>
      <c r="FV232" s="27"/>
      <c r="FW232" s="27"/>
      <c r="FX232" s="27"/>
      <c r="FY232" s="27"/>
      <c r="FZ232" s="27"/>
      <c r="GA232" s="27"/>
      <c r="GB232" s="27"/>
      <c r="GC232" s="27"/>
      <c r="GD232" s="27"/>
      <c r="GE232" s="27"/>
      <c r="GF232" s="27"/>
      <c r="GG232" s="27"/>
      <c r="GH232" s="27"/>
      <c r="GI232" s="27"/>
      <c r="GJ232" s="27"/>
      <c r="GK232" s="27"/>
      <c r="GL232" s="27"/>
      <c r="GM232" s="27"/>
      <c r="GN232" s="27"/>
      <c r="GO232" s="27"/>
      <c r="GP232" s="27"/>
      <c r="GQ232" s="27"/>
      <c r="GR232" s="27"/>
      <c r="GS232" s="27"/>
      <c r="GT232" s="27"/>
      <c r="GU232" s="27"/>
      <c r="GV232" s="27"/>
      <c r="GW232" s="27"/>
      <c r="GX232" s="27"/>
      <c r="GY232" s="27"/>
      <c r="GZ232" s="27"/>
      <c r="HA232" s="27"/>
      <c r="HB232" s="27"/>
      <c r="HC232" s="27"/>
      <c r="HD232" s="27"/>
      <c r="HE232" s="27"/>
      <c r="HF232" s="27"/>
      <c r="HG232" s="27"/>
      <c r="HH232" s="27"/>
    </row>
    <row r="233" spans="1:216" s="1" customFormat="1">
      <c r="A233" s="727" t="s">
        <v>420</v>
      </c>
      <c r="B233" s="728"/>
      <c r="C233" s="728"/>
      <c r="D233" s="728"/>
      <c r="E233" s="728"/>
      <c r="F233" s="728"/>
      <c r="G233" s="728"/>
      <c r="H233" s="729"/>
      <c r="I233" s="94">
        <f>I228+I232</f>
        <v>7200000</v>
      </c>
      <c r="J233" s="636"/>
      <c r="K233" s="94">
        <f>SUM(K216:K216)</f>
        <v>0</v>
      </c>
      <c r="L233" s="95">
        <f>SUM(I233:K233)</f>
        <v>7200000</v>
      </c>
      <c r="M233" s="27"/>
      <c r="N233" s="27"/>
      <c r="O233" s="27"/>
      <c r="P233" s="27"/>
      <c r="Q233" s="167"/>
      <c r="R233" s="178"/>
      <c r="S233"/>
      <c r="T233"/>
      <c r="U233" s="546"/>
      <c r="V233" s="547"/>
      <c r="W233" s="548"/>
      <c r="X233" s="547"/>
      <c r="Y233" s="120"/>
      <c r="Z233" s="122"/>
      <c r="AA233" s="125"/>
      <c r="AB233" s="27"/>
      <c r="AC233" s="27"/>
      <c r="AD233" s="27"/>
      <c r="AE233" s="27"/>
      <c r="AF233" s="27"/>
      <c r="AG233" s="27"/>
      <c r="AH233" s="27"/>
      <c r="AI233" s="27"/>
      <c r="AJ233" s="27"/>
      <c r="AK233" s="27"/>
      <c r="AL233" s="27"/>
      <c r="AM233" s="27"/>
      <c r="AN233" s="27"/>
      <c r="AO233" s="27"/>
      <c r="AP233" s="27"/>
      <c r="AQ233" s="27"/>
      <c r="AR233" s="27"/>
      <c r="AS233" s="27"/>
      <c r="AT233" s="27"/>
      <c r="AU233" s="27"/>
      <c r="AV233" s="27"/>
      <c r="AW233" s="27"/>
      <c r="AX233" s="27"/>
      <c r="AY233" s="27"/>
      <c r="AZ233" s="27"/>
      <c r="BA233" s="27"/>
      <c r="BB233" s="27"/>
      <c r="BC233" s="27"/>
      <c r="BD233" s="27"/>
      <c r="BE233" s="27"/>
      <c r="BF233" s="27"/>
      <c r="BG233" s="27"/>
      <c r="BH233" s="27"/>
      <c r="BI233" s="27"/>
      <c r="BJ233" s="27"/>
      <c r="BK233" s="27"/>
      <c r="BL233" s="27"/>
      <c r="BM233" s="27"/>
      <c r="BN233" s="27"/>
      <c r="BO233" s="27"/>
      <c r="BP233" s="27"/>
      <c r="BQ233" s="27"/>
      <c r="BR233" s="27"/>
      <c r="BS233" s="27"/>
      <c r="BT233" s="27"/>
      <c r="BU233" s="27"/>
      <c r="BV233" s="27"/>
      <c r="BW233" s="27"/>
      <c r="BX233" s="27"/>
      <c r="BY233" s="27"/>
      <c r="BZ233" s="27"/>
      <c r="CA233" s="27"/>
      <c r="CB233" s="27"/>
      <c r="CC233" s="27"/>
      <c r="CD233" s="27"/>
      <c r="CE233" s="27"/>
      <c r="CF233" s="27"/>
      <c r="CG233" s="27"/>
      <c r="CH233" s="27"/>
      <c r="CI233" s="27"/>
      <c r="CJ233" s="27"/>
      <c r="CK233" s="27"/>
      <c r="CL233" s="27"/>
      <c r="CM233" s="27"/>
      <c r="CN233" s="27"/>
      <c r="CO233" s="27"/>
      <c r="CP233" s="27"/>
      <c r="CQ233" s="27"/>
      <c r="CR233" s="27"/>
      <c r="CS233" s="27"/>
      <c r="CT233" s="27"/>
      <c r="CU233" s="27"/>
      <c r="CV233" s="27"/>
      <c r="CW233" s="27"/>
      <c r="CX233" s="27"/>
      <c r="CY233" s="27"/>
      <c r="CZ233" s="27"/>
      <c r="DA233" s="27"/>
      <c r="DB233" s="27"/>
      <c r="DC233" s="27"/>
      <c r="DD233" s="27"/>
      <c r="DE233" s="27"/>
      <c r="DF233" s="27"/>
      <c r="DG233" s="27"/>
      <c r="DH233" s="27"/>
      <c r="DI233" s="27"/>
      <c r="DJ233" s="27"/>
      <c r="DK233" s="27"/>
      <c r="DL233" s="27"/>
      <c r="DM233" s="27"/>
      <c r="DN233" s="27"/>
      <c r="DO233" s="27"/>
      <c r="DP233" s="27"/>
      <c r="DQ233" s="27"/>
      <c r="DR233" s="27"/>
      <c r="DS233" s="27"/>
      <c r="DT233" s="27"/>
      <c r="DU233" s="27"/>
      <c r="DV233" s="27"/>
      <c r="DW233" s="27"/>
      <c r="DX233" s="27"/>
      <c r="DY233" s="27"/>
      <c r="DZ233" s="27"/>
      <c r="EA233" s="27"/>
      <c r="EB233" s="27"/>
      <c r="EC233" s="27"/>
      <c r="ED233" s="27"/>
      <c r="EE233" s="27"/>
      <c r="EF233" s="27"/>
      <c r="EG233" s="27"/>
      <c r="EH233" s="27"/>
      <c r="EI233" s="27"/>
      <c r="EJ233" s="27"/>
      <c r="EK233" s="27"/>
      <c r="EL233" s="27"/>
      <c r="EM233" s="27"/>
      <c r="EN233" s="27"/>
      <c r="EO233" s="27"/>
      <c r="EP233" s="27"/>
      <c r="EQ233" s="27"/>
      <c r="ER233" s="27"/>
      <c r="ES233" s="27"/>
      <c r="ET233" s="27"/>
      <c r="EU233" s="27"/>
      <c r="EV233" s="27"/>
      <c r="EW233" s="27"/>
      <c r="EX233" s="27"/>
      <c r="EY233" s="27"/>
      <c r="EZ233" s="27"/>
      <c r="FA233" s="27"/>
      <c r="FB233" s="27"/>
      <c r="FC233" s="27"/>
      <c r="FD233" s="27"/>
      <c r="FE233" s="27"/>
      <c r="FF233" s="27"/>
      <c r="FG233" s="27"/>
      <c r="FH233" s="27"/>
      <c r="FI233" s="27"/>
      <c r="FJ233" s="27"/>
      <c r="FK233" s="27"/>
      <c r="FL233" s="27"/>
      <c r="FM233" s="27"/>
      <c r="FN233" s="27"/>
      <c r="FO233" s="27"/>
      <c r="FP233" s="27"/>
      <c r="FQ233" s="27"/>
      <c r="FR233" s="27"/>
      <c r="FS233" s="27"/>
      <c r="FT233" s="27"/>
      <c r="FU233" s="27"/>
      <c r="FV233" s="27"/>
      <c r="FW233" s="27"/>
      <c r="FX233" s="27"/>
      <c r="FY233" s="27"/>
      <c r="FZ233" s="27"/>
      <c r="GA233" s="27"/>
      <c r="GB233" s="27"/>
      <c r="GC233" s="27"/>
      <c r="GD233" s="27"/>
      <c r="GE233" s="27"/>
      <c r="GF233" s="27"/>
      <c r="GG233" s="27"/>
      <c r="GH233" s="27"/>
      <c r="GI233" s="27"/>
      <c r="GJ233" s="27"/>
      <c r="GK233" s="27"/>
      <c r="GL233" s="27"/>
      <c r="GM233" s="27"/>
      <c r="GN233" s="27"/>
      <c r="GO233" s="27"/>
      <c r="GP233" s="27"/>
      <c r="GQ233" s="27"/>
      <c r="GR233" s="27"/>
      <c r="GS233" s="27"/>
      <c r="GT233" s="27"/>
      <c r="GU233" s="27"/>
      <c r="GV233" s="27"/>
      <c r="GW233" s="27"/>
      <c r="GX233" s="27"/>
      <c r="GY233" s="27"/>
      <c r="GZ233" s="27"/>
      <c r="HA233" s="27"/>
      <c r="HB233" s="27"/>
      <c r="HC233" s="27"/>
      <c r="HD233" s="27"/>
      <c r="HE233" s="27"/>
      <c r="HF233" s="27"/>
      <c r="HG233" s="27"/>
      <c r="HH233" s="27"/>
    </row>
    <row r="234" spans="1:216" s="27" customFormat="1">
      <c r="A234" s="1"/>
      <c r="B234" s="730" t="s">
        <v>1023</v>
      </c>
      <c r="C234" s="724"/>
      <c r="D234" s="724"/>
      <c r="E234" s="724"/>
      <c r="F234" s="724"/>
      <c r="G234" s="724"/>
      <c r="H234" s="725"/>
      <c r="I234" s="636"/>
      <c r="J234" s="636"/>
      <c r="K234" s="636"/>
      <c r="L234" s="636"/>
      <c r="M234" s="1"/>
      <c r="N234" s="1"/>
      <c r="O234" s="1"/>
      <c r="P234" s="1"/>
      <c r="Q234" s="167"/>
      <c r="R234" s="551"/>
      <c r="S234"/>
      <c r="T234" s="546"/>
      <c r="U234"/>
      <c r="V234" s="547"/>
      <c r="W234" s="548"/>
      <c r="X234" s="547"/>
      <c r="Y234" s="567"/>
      <c r="Z234" s="122"/>
      <c r="AA234" s="12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  <c r="CW234" s="1"/>
      <c r="CX234" s="1"/>
      <c r="CY234" s="1"/>
      <c r="CZ234" s="1"/>
      <c r="DA234" s="1"/>
      <c r="DB234" s="1"/>
      <c r="DC234" s="1"/>
      <c r="DD234" s="1"/>
      <c r="DE234" s="1"/>
      <c r="DF234" s="1"/>
      <c r="DG234" s="1"/>
      <c r="DH234" s="1"/>
      <c r="DI234" s="1"/>
      <c r="DJ234" s="1"/>
      <c r="DK234" s="1"/>
      <c r="DL234" s="1"/>
      <c r="DM234" s="1"/>
      <c r="DN234" s="1"/>
      <c r="DO234" s="1"/>
      <c r="DP234" s="1"/>
      <c r="DQ234" s="1"/>
      <c r="DR234" s="1"/>
      <c r="DS234" s="1"/>
      <c r="DT234" s="1"/>
      <c r="DU234" s="1"/>
      <c r="DV234" s="1"/>
      <c r="DW234" s="1"/>
      <c r="DX234" s="1"/>
      <c r="DY234" s="1"/>
      <c r="DZ234" s="1"/>
      <c r="EA234" s="1"/>
      <c r="EB234" s="1"/>
      <c r="EC234" s="1"/>
      <c r="ED234" s="1"/>
      <c r="EE234" s="1"/>
      <c r="EF234" s="1"/>
      <c r="EG234" s="1"/>
      <c r="EH234" s="1"/>
      <c r="EI234" s="1"/>
      <c r="EJ234" s="1"/>
      <c r="EK234" s="1"/>
      <c r="EL234" s="1"/>
      <c r="EM234" s="1"/>
      <c r="EN234" s="1"/>
      <c r="EO234" s="1"/>
      <c r="EP234" s="1"/>
      <c r="EQ234" s="1"/>
      <c r="ER234" s="1"/>
      <c r="ES234" s="1"/>
      <c r="ET234" s="1"/>
      <c r="EU234" s="1"/>
      <c r="EV234" s="1"/>
      <c r="EW234" s="1"/>
      <c r="EX234" s="1"/>
      <c r="EY234" s="1"/>
      <c r="EZ234" s="1"/>
      <c r="FA234" s="1"/>
      <c r="FB234" s="1"/>
      <c r="FC234" s="1"/>
      <c r="FD234" s="1"/>
      <c r="FE234" s="1"/>
      <c r="FF234" s="1"/>
      <c r="FG234" s="1"/>
      <c r="FH234" s="1"/>
      <c r="FI234" s="1"/>
      <c r="FJ234" s="1"/>
      <c r="FK234" s="1"/>
      <c r="FL234" s="1"/>
      <c r="FM234" s="1"/>
      <c r="FN234" s="1"/>
      <c r="FO234" s="1"/>
      <c r="FP234" s="1"/>
      <c r="FQ234" s="1"/>
      <c r="FR234" s="1"/>
      <c r="FS234" s="1"/>
      <c r="FT234" s="1"/>
      <c r="FU234" s="1"/>
      <c r="FV234" s="1"/>
      <c r="FW234" s="1"/>
      <c r="FX234" s="1"/>
      <c r="FY234" s="1"/>
      <c r="FZ234" s="1"/>
      <c r="GA234" s="1"/>
      <c r="GB234" s="1"/>
      <c r="GC234" s="1"/>
      <c r="GD234" s="1"/>
      <c r="GE234" s="1"/>
      <c r="GF234" s="1"/>
      <c r="GG234" s="1"/>
      <c r="GH234" s="1"/>
      <c r="GI234" s="1"/>
      <c r="GJ234" s="1"/>
      <c r="GK234" s="1"/>
      <c r="GL234" s="1"/>
      <c r="GM234" s="1"/>
      <c r="GN234" s="1"/>
      <c r="GO234" s="1"/>
      <c r="GP234" s="1"/>
      <c r="GQ234" s="1"/>
      <c r="GR234" s="1"/>
      <c r="GS234" s="1"/>
      <c r="GT234" s="1"/>
      <c r="GU234" s="1"/>
      <c r="GV234" s="1"/>
      <c r="GW234" s="1"/>
      <c r="GX234" s="1"/>
      <c r="GY234" s="1"/>
      <c r="GZ234" s="1"/>
      <c r="HA234" s="1"/>
      <c r="HB234" s="1"/>
      <c r="HC234" s="1"/>
      <c r="HD234" s="1"/>
      <c r="HE234" s="1"/>
      <c r="HF234" s="1"/>
      <c r="HG234" s="1"/>
      <c r="HH234" s="1"/>
    </row>
    <row r="235" spans="1:216" s="27" customFormat="1">
      <c r="A235" s="628" t="s">
        <v>589</v>
      </c>
      <c r="B235" s="662"/>
      <c r="C235" s="662"/>
      <c r="D235" s="662"/>
      <c r="E235" s="594" t="s">
        <v>1097</v>
      </c>
      <c r="F235" s="662"/>
      <c r="G235" s="662"/>
      <c r="H235" s="663"/>
      <c r="I235" s="636"/>
      <c r="J235" s="636"/>
      <c r="K235" s="636"/>
      <c r="L235" s="636"/>
      <c r="M235" s="1"/>
      <c r="N235" s="1"/>
      <c r="O235" s="1"/>
      <c r="P235" s="1"/>
      <c r="Q235" s="167"/>
      <c r="R235" s="551"/>
      <c r="S235"/>
      <c r="T235" s="546"/>
      <c r="U235"/>
      <c r="V235" s="547"/>
      <c r="W235" s="548"/>
      <c r="X235" s="547"/>
      <c r="Y235" s="567"/>
      <c r="Z235" s="122"/>
      <c r="AA235" s="12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  <c r="CW235" s="1"/>
      <c r="CX235" s="1"/>
      <c r="CY235" s="1"/>
      <c r="CZ235" s="1"/>
      <c r="DA235" s="1"/>
      <c r="DB235" s="1"/>
      <c r="DC235" s="1"/>
      <c r="DD235" s="1"/>
      <c r="DE235" s="1"/>
      <c r="DF235" s="1"/>
      <c r="DG235" s="1"/>
      <c r="DH235" s="1"/>
      <c r="DI235" s="1"/>
      <c r="DJ235" s="1"/>
      <c r="DK235" s="1"/>
      <c r="DL235" s="1"/>
      <c r="DM235" s="1"/>
      <c r="DN235" s="1"/>
      <c r="DO235" s="1"/>
      <c r="DP235" s="1"/>
      <c r="DQ235" s="1"/>
      <c r="DR235" s="1"/>
      <c r="DS235" s="1"/>
      <c r="DT235" s="1"/>
      <c r="DU235" s="1"/>
      <c r="DV235" s="1"/>
      <c r="DW235" s="1"/>
      <c r="DX235" s="1"/>
      <c r="DY235" s="1"/>
      <c r="DZ235" s="1"/>
      <c r="EA235" s="1"/>
      <c r="EB235" s="1"/>
      <c r="EC235" s="1"/>
      <c r="ED235" s="1"/>
      <c r="EE235" s="1"/>
      <c r="EF235" s="1"/>
      <c r="EG235" s="1"/>
      <c r="EH235" s="1"/>
      <c r="EI235" s="1"/>
      <c r="EJ235" s="1"/>
      <c r="EK235" s="1"/>
      <c r="EL235" s="1"/>
      <c r="EM235" s="1"/>
      <c r="EN235" s="1"/>
      <c r="EO235" s="1"/>
      <c r="EP235" s="1"/>
      <c r="EQ235" s="1"/>
      <c r="ER235" s="1"/>
      <c r="ES235" s="1"/>
      <c r="ET235" s="1"/>
      <c r="EU235" s="1"/>
      <c r="EV235" s="1"/>
      <c r="EW235" s="1"/>
      <c r="EX235" s="1"/>
      <c r="EY235" s="1"/>
      <c r="EZ235" s="1"/>
      <c r="FA235" s="1"/>
      <c r="FB235" s="1"/>
      <c r="FC235" s="1"/>
      <c r="FD235" s="1"/>
      <c r="FE235" s="1"/>
      <c r="FF235" s="1"/>
      <c r="FG235" s="1"/>
      <c r="FH235" s="1"/>
      <c r="FI235" s="1"/>
      <c r="FJ235" s="1"/>
      <c r="FK235" s="1"/>
      <c r="FL235" s="1"/>
      <c r="FM235" s="1"/>
      <c r="FN235" s="1"/>
      <c r="FO235" s="1"/>
      <c r="FP235" s="1"/>
      <c r="FQ235" s="1"/>
      <c r="FR235" s="1"/>
      <c r="FS235" s="1"/>
      <c r="FT235" s="1"/>
      <c r="FU235" s="1"/>
      <c r="FV235" s="1"/>
      <c r="FW235" s="1"/>
      <c r="FX235" s="1"/>
      <c r="FY235" s="1"/>
      <c r="FZ235" s="1"/>
      <c r="GA235" s="1"/>
      <c r="GB235" s="1"/>
      <c r="GC235" s="1"/>
      <c r="GD235" s="1"/>
      <c r="GE235" s="1"/>
      <c r="GF235" s="1"/>
      <c r="GG235" s="1"/>
      <c r="GH235" s="1"/>
      <c r="GI235" s="1"/>
      <c r="GJ235" s="1"/>
      <c r="GK235" s="1"/>
      <c r="GL235" s="1"/>
      <c r="GM235" s="1"/>
      <c r="GN235" s="1"/>
      <c r="GO235" s="1"/>
      <c r="GP235" s="1"/>
      <c r="GQ235" s="1"/>
      <c r="GR235" s="1"/>
      <c r="GS235" s="1"/>
      <c r="GT235" s="1"/>
      <c r="GU235" s="1"/>
      <c r="GV235" s="1"/>
      <c r="GW235" s="1"/>
      <c r="GX235" s="1"/>
      <c r="GY235" s="1"/>
      <c r="GZ235" s="1"/>
      <c r="HA235" s="1"/>
      <c r="HB235" s="1"/>
      <c r="HC235" s="1"/>
      <c r="HD235" s="1"/>
      <c r="HE235" s="1"/>
      <c r="HF235" s="1"/>
      <c r="HG235" s="1"/>
      <c r="HH235" s="1"/>
    </row>
    <row r="236" spans="1:216" s="27" customFormat="1">
      <c r="A236" s="730" t="s">
        <v>1099</v>
      </c>
      <c r="B236" s="724"/>
      <c r="C236" s="724"/>
      <c r="D236" s="724"/>
      <c r="E236" s="724"/>
      <c r="F236" s="724"/>
      <c r="G236" s="724"/>
      <c r="H236" s="725"/>
      <c r="I236" s="636"/>
      <c r="J236" s="636"/>
      <c r="K236" s="636"/>
      <c r="L236" s="636"/>
      <c r="M236" s="1"/>
      <c r="N236" s="1"/>
      <c r="O236" s="1"/>
      <c r="P236" s="1"/>
      <c r="Q236" s="196"/>
      <c r="R236" s="551"/>
      <c r="S236" s="551"/>
      <c r="T236" s="551"/>
      <c r="U236"/>
      <c r="V236"/>
      <c r="W236"/>
      <c r="X236"/>
      <c r="Y236" s="577"/>
      <c r="Z236" s="122"/>
      <c r="AA236" s="12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  <c r="CW236" s="1"/>
      <c r="CX236" s="1"/>
      <c r="CY236" s="1"/>
      <c r="CZ236" s="1"/>
      <c r="DA236" s="1"/>
      <c r="DB236" s="1"/>
      <c r="DC236" s="1"/>
      <c r="DD236" s="1"/>
      <c r="DE236" s="1"/>
      <c r="DF236" s="1"/>
      <c r="DG236" s="1"/>
      <c r="DH236" s="1"/>
      <c r="DI236" s="1"/>
      <c r="DJ236" s="1"/>
      <c r="DK236" s="1"/>
      <c r="DL236" s="1"/>
      <c r="DM236" s="1"/>
      <c r="DN236" s="1"/>
      <c r="DO236" s="1"/>
      <c r="DP236" s="1"/>
      <c r="DQ236" s="1"/>
      <c r="DR236" s="1"/>
      <c r="DS236" s="1"/>
      <c r="DT236" s="1"/>
      <c r="DU236" s="1"/>
      <c r="DV236" s="1"/>
      <c r="DW236" s="1"/>
      <c r="DX236" s="1"/>
      <c r="DY236" s="1"/>
      <c r="DZ236" s="1"/>
      <c r="EA236" s="1"/>
      <c r="EB236" s="1"/>
      <c r="EC236" s="1"/>
      <c r="ED236" s="1"/>
      <c r="EE236" s="1"/>
      <c r="EF236" s="1"/>
      <c r="EG236" s="1"/>
      <c r="EH236" s="1"/>
      <c r="EI236" s="1"/>
      <c r="EJ236" s="1"/>
      <c r="EK236" s="1"/>
      <c r="EL236" s="1"/>
      <c r="EM236" s="1"/>
      <c r="EN236" s="1"/>
      <c r="EO236" s="1"/>
      <c r="EP236" s="1"/>
      <c r="EQ236" s="1"/>
      <c r="ER236" s="1"/>
      <c r="ES236" s="1"/>
      <c r="ET236" s="1"/>
      <c r="EU236" s="1"/>
      <c r="EV236" s="1"/>
      <c r="EW236" s="1"/>
      <c r="EX236" s="1"/>
      <c r="EY236" s="1"/>
      <c r="EZ236" s="1"/>
      <c r="FA236" s="1"/>
      <c r="FB236" s="1"/>
      <c r="FC236" s="1"/>
      <c r="FD236" s="1"/>
      <c r="FE236" s="1"/>
      <c r="FF236" s="1"/>
      <c r="FG236" s="1"/>
      <c r="FH236" s="1"/>
      <c r="FI236" s="1"/>
      <c r="FJ236" s="1"/>
      <c r="FK236" s="1"/>
      <c r="FL236" s="1"/>
      <c r="FM236" s="1"/>
      <c r="FN236" s="1"/>
      <c r="FO236" s="1"/>
      <c r="FP236" s="1"/>
      <c r="FQ236" s="1"/>
      <c r="FR236" s="1"/>
      <c r="FS236" s="1"/>
      <c r="FT236" s="1"/>
      <c r="FU236" s="1"/>
      <c r="FV236" s="1"/>
      <c r="FW236" s="1"/>
      <c r="FX236" s="1"/>
      <c r="FY236" s="1"/>
      <c r="FZ236" s="1"/>
      <c r="GA236" s="1"/>
      <c r="GB236" s="1"/>
      <c r="GC236" s="1"/>
      <c r="GD236" s="1"/>
      <c r="GE236" s="1"/>
      <c r="GF236" s="1"/>
      <c r="GG236" s="1"/>
      <c r="GH236" s="1"/>
      <c r="GI236" s="1"/>
      <c r="GJ236" s="1"/>
      <c r="GK236" s="1"/>
      <c r="GL236" s="1"/>
      <c r="GM236" s="1"/>
      <c r="GN236" s="1"/>
      <c r="GO236" s="1"/>
      <c r="GP236" s="1"/>
      <c r="GQ236" s="1"/>
      <c r="GR236" s="1"/>
      <c r="GS236" s="1"/>
      <c r="GT236" s="1"/>
      <c r="GU236" s="1"/>
      <c r="GV236" s="1"/>
      <c r="GW236" s="1"/>
      <c r="GX236" s="1"/>
      <c r="GY236" s="1"/>
      <c r="GZ236" s="1"/>
      <c r="HA236" s="1"/>
      <c r="HB236" s="1"/>
      <c r="HC236" s="1"/>
      <c r="HD236" s="1"/>
      <c r="HE236" s="1"/>
      <c r="HF236" s="1"/>
      <c r="HG236" s="1"/>
      <c r="HH236" s="1"/>
    </row>
    <row r="237" spans="1:216" s="1" customFormat="1" ht="24">
      <c r="A237" s="97"/>
      <c r="B237" s="103">
        <v>510</v>
      </c>
      <c r="C237" s="103">
        <v>6</v>
      </c>
      <c r="D237" s="103"/>
      <c r="E237" s="582" t="s">
        <v>1100</v>
      </c>
      <c r="F237" s="528" t="s">
        <v>278</v>
      </c>
      <c r="G237" s="103">
        <v>451</v>
      </c>
      <c r="H237" s="97" t="s">
        <v>928</v>
      </c>
      <c r="I237" s="100">
        <v>675000</v>
      </c>
      <c r="J237" s="100">
        <v>0</v>
      </c>
      <c r="K237" s="100">
        <v>0</v>
      </c>
      <c r="L237" s="100">
        <f>I237+J237+K237</f>
        <v>675000</v>
      </c>
      <c r="N237" s="167"/>
      <c r="O237" s="167"/>
      <c r="Q237" s="195"/>
      <c r="R237" s="565"/>
      <c r="S237" s="566"/>
      <c r="T237"/>
      <c r="U237" s="566"/>
      <c r="V237" s="547"/>
      <c r="W237" s="547"/>
      <c r="X237" s="547"/>
      <c r="Y237" s="578"/>
      <c r="Z237" s="119"/>
      <c r="AA237" s="121"/>
    </row>
    <row r="238" spans="1:216" s="1" customFormat="1">
      <c r="A238" s="628" t="s">
        <v>589</v>
      </c>
      <c r="B238" s="662"/>
      <c r="C238" s="662"/>
      <c r="D238" s="662"/>
      <c r="E238" s="594" t="s">
        <v>1098</v>
      </c>
      <c r="F238" s="662"/>
      <c r="G238" s="662"/>
      <c r="H238" s="663"/>
      <c r="I238" s="636"/>
      <c r="J238" s="636"/>
      <c r="K238" s="636"/>
      <c r="L238" s="636"/>
      <c r="N238" s="119"/>
      <c r="O238" s="121"/>
    </row>
    <row r="239" spans="1:216" s="1" customFormat="1" ht="24">
      <c r="A239" s="162"/>
      <c r="B239" s="163">
        <v>510</v>
      </c>
      <c r="C239" s="163">
        <v>6</v>
      </c>
      <c r="D239" s="163"/>
      <c r="E239" s="582" t="s">
        <v>1063</v>
      </c>
      <c r="F239" s="439" t="s">
        <v>279</v>
      </c>
      <c r="G239" s="99">
        <v>463</v>
      </c>
      <c r="H239" s="99" t="s">
        <v>741</v>
      </c>
      <c r="I239" s="107">
        <v>350000</v>
      </c>
      <c r="J239" s="107">
        <v>0</v>
      </c>
      <c r="K239" s="107">
        <v>0</v>
      </c>
      <c r="L239" s="107">
        <f>K239+J239+I239</f>
        <v>350000</v>
      </c>
      <c r="N239" s="119"/>
      <c r="O239" s="121"/>
    </row>
    <row r="240" spans="1:216" s="1" customFormat="1">
      <c r="A240" s="718" t="s">
        <v>1016</v>
      </c>
      <c r="B240" s="719"/>
      <c r="C240" s="719"/>
      <c r="D240" s="719"/>
      <c r="E240" s="719"/>
      <c r="F240" s="719"/>
      <c r="G240" s="719"/>
      <c r="H240" s="720"/>
      <c r="I240" s="636"/>
      <c r="J240" s="636"/>
      <c r="K240" s="636"/>
      <c r="L240" s="636"/>
      <c r="N240" s="119"/>
      <c r="O240" s="121"/>
    </row>
    <row r="241" spans="1:18" s="1" customFormat="1">
      <c r="A241" s="628"/>
      <c r="B241" s="629"/>
      <c r="C241" s="629"/>
      <c r="D241" s="629"/>
      <c r="E241" s="724" t="s">
        <v>1101</v>
      </c>
      <c r="F241" s="724"/>
      <c r="G241" s="724"/>
      <c r="H241" s="725"/>
      <c r="I241" s="636"/>
      <c r="J241" s="636"/>
      <c r="K241" s="636"/>
      <c r="L241" s="636"/>
      <c r="M241" s="664"/>
      <c r="N241" s="119"/>
      <c r="O241" s="133"/>
    </row>
    <row r="242" spans="1:18" s="1" customFormat="1">
      <c r="A242" s="730" t="s">
        <v>1102</v>
      </c>
      <c r="B242" s="724"/>
      <c r="C242" s="724"/>
      <c r="D242" s="724"/>
      <c r="E242" s="724"/>
      <c r="F242" s="724"/>
      <c r="G242" s="724"/>
      <c r="H242" s="725"/>
      <c r="I242" s="636"/>
      <c r="J242" s="636"/>
      <c r="K242" s="636"/>
      <c r="L242" s="636"/>
      <c r="N242" s="119"/>
      <c r="O242" s="121"/>
    </row>
    <row r="243" spans="1:18" s="1" customFormat="1">
      <c r="A243" s="162" t="s">
        <v>596</v>
      </c>
      <c r="B243" s="90">
        <v>510</v>
      </c>
      <c r="C243" s="90">
        <v>2</v>
      </c>
      <c r="D243" s="90"/>
      <c r="E243" s="90" t="s">
        <v>1103</v>
      </c>
      <c r="F243" s="439" t="s">
        <v>285</v>
      </c>
      <c r="G243" s="90">
        <v>451</v>
      </c>
      <c r="H243" s="90" t="s">
        <v>1025</v>
      </c>
      <c r="I243" s="250">
        <v>1000000</v>
      </c>
      <c r="J243" s="91"/>
      <c r="K243" s="91"/>
      <c r="L243" s="91">
        <f>I243+J243+K243</f>
        <v>1000000</v>
      </c>
      <c r="N243" s="158"/>
      <c r="O243" s="121"/>
    </row>
    <row r="244" spans="1:18" s="144" customFormat="1">
      <c r="A244" s="718" t="s">
        <v>1016</v>
      </c>
      <c r="B244" s="719"/>
      <c r="C244" s="719"/>
      <c r="D244" s="719"/>
      <c r="E244" s="719"/>
      <c r="F244" s="719"/>
      <c r="G244" s="719"/>
      <c r="H244" s="720"/>
      <c r="I244" s="636"/>
      <c r="J244" s="636"/>
      <c r="K244" s="636"/>
      <c r="L244" s="636"/>
      <c r="M244" s="27"/>
      <c r="N244" s="121"/>
      <c r="O244" s="133"/>
    </row>
    <row r="245" spans="1:18" s="144" customFormat="1">
      <c r="A245" s="718" t="s">
        <v>1018</v>
      </c>
      <c r="B245" s="719"/>
      <c r="C245" s="719"/>
      <c r="D245" s="719"/>
      <c r="E245" s="719"/>
      <c r="F245" s="719"/>
      <c r="G245" s="719"/>
      <c r="H245" s="720"/>
      <c r="I245" s="636"/>
      <c r="J245" s="636"/>
      <c r="K245" s="636"/>
      <c r="L245" s="636"/>
      <c r="M245" s="1"/>
      <c r="N245" s="121"/>
      <c r="O245" s="121"/>
    </row>
    <row r="246" spans="1:18" s="144" customFormat="1">
      <c r="A246" s="730" t="s">
        <v>419</v>
      </c>
      <c r="B246" s="724"/>
      <c r="C246" s="724"/>
      <c r="D246" s="724"/>
      <c r="E246" s="724"/>
      <c r="F246" s="724"/>
      <c r="G246" s="724"/>
      <c r="H246" s="725"/>
      <c r="I246" s="636"/>
      <c r="J246" s="636"/>
      <c r="K246" s="636"/>
      <c r="L246" s="636"/>
      <c r="M246" s="1"/>
      <c r="N246" s="134"/>
      <c r="O246" s="121"/>
    </row>
    <row r="247" spans="1:18" s="144" customFormat="1" ht="36">
      <c r="A247" s="162" t="s">
        <v>596</v>
      </c>
      <c r="B247" s="90">
        <v>630</v>
      </c>
      <c r="C247" s="90">
        <v>2</v>
      </c>
      <c r="D247" s="538" t="s">
        <v>935</v>
      </c>
      <c r="E247" s="90"/>
      <c r="F247" s="439" t="s">
        <v>285</v>
      </c>
      <c r="G247" s="90">
        <v>451</v>
      </c>
      <c r="H247" s="90" t="s">
        <v>929</v>
      </c>
      <c r="I247" s="250">
        <v>27000000</v>
      </c>
      <c r="J247" s="91"/>
      <c r="K247" s="91"/>
      <c r="L247" s="91">
        <f>I247+J247+K247</f>
        <v>27000000</v>
      </c>
      <c r="M247" s="1"/>
      <c r="N247" s="121"/>
      <c r="O247" s="121"/>
    </row>
    <row r="248" spans="1:18" s="144" customFormat="1">
      <c r="A248" s="718" t="s">
        <v>1016</v>
      </c>
      <c r="B248" s="719"/>
      <c r="C248" s="719"/>
      <c r="D248" s="719"/>
      <c r="E248" s="719"/>
      <c r="F248" s="719"/>
      <c r="G248" s="719"/>
      <c r="H248" s="720"/>
      <c r="I248" s="636"/>
      <c r="J248" s="636"/>
      <c r="K248" s="636"/>
      <c r="L248" s="636"/>
      <c r="M248" s="1"/>
      <c r="N248" s="147"/>
      <c r="O248" s="121"/>
    </row>
    <row r="249" spans="1:18" s="144" customFormat="1">
      <c r="A249" s="718" t="s">
        <v>1019</v>
      </c>
      <c r="B249" s="719"/>
      <c r="C249" s="719"/>
      <c r="D249" s="719"/>
      <c r="E249" s="719"/>
      <c r="F249" s="719"/>
      <c r="G249" s="719"/>
      <c r="H249" s="720"/>
      <c r="I249" s="636"/>
      <c r="J249" s="636"/>
      <c r="K249" s="636"/>
      <c r="L249" s="636"/>
      <c r="M249" s="1"/>
      <c r="N249" s="125"/>
      <c r="O249" s="121"/>
    </row>
    <row r="250" spans="1:18" s="144" customFormat="1" ht="24">
      <c r="A250" s="90"/>
      <c r="B250" s="90">
        <v>630</v>
      </c>
      <c r="C250" s="90">
        <v>2</v>
      </c>
      <c r="D250" s="90"/>
      <c r="E250" s="538" t="s">
        <v>935</v>
      </c>
      <c r="F250" s="325" t="s">
        <v>287</v>
      </c>
      <c r="G250" s="90">
        <v>451</v>
      </c>
      <c r="H250" s="90" t="s">
        <v>585</v>
      </c>
      <c r="I250" s="251">
        <v>6320000</v>
      </c>
      <c r="J250" s="467">
        <v>0</v>
      </c>
      <c r="K250" s="467">
        <v>0</v>
      </c>
      <c r="L250" s="91">
        <f>I250+J250+K250</f>
        <v>6320000</v>
      </c>
      <c r="M250" s="1"/>
      <c r="N250" s="121"/>
      <c r="O250" s="133"/>
    </row>
    <row r="251" spans="1:18" s="147" customFormat="1">
      <c r="A251" s="730" t="s">
        <v>422</v>
      </c>
      <c r="B251" s="724"/>
      <c r="C251" s="724"/>
      <c r="D251" s="724"/>
      <c r="E251" s="724"/>
      <c r="F251" s="724"/>
      <c r="G251" s="724"/>
      <c r="H251" s="725"/>
      <c r="I251" s="94">
        <f>SUM(I247:I250)</f>
        <v>33320000</v>
      </c>
      <c r="J251" s="94">
        <f>SUM(J247:J250)</f>
        <v>0</v>
      </c>
      <c r="K251" s="94">
        <f>SUM(K247:K250)</f>
        <v>0</v>
      </c>
      <c r="L251" s="94">
        <f>SUM(I251:K251)</f>
        <v>33320000</v>
      </c>
      <c r="M251" s="1"/>
      <c r="N251" s="121"/>
    </row>
    <row r="252" spans="1:18" s="147" customFormat="1">
      <c r="A252" s="718" t="s">
        <v>1016</v>
      </c>
      <c r="B252" s="719"/>
      <c r="C252" s="719"/>
      <c r="D252" s="719"/>
      <c r="E252" s="719"/>
      <c r="F252" s="719"/>
      <c r="G252" s="719"/>
      <c r="H252" s="720"/>
      <c r="I252" s="636"/>
      <c r="J252" s="636"/>
      <c r="K252" s="636"/>
      <c r="L252" s="636"/>
      <c r="M252" s="1"/>
      <c r="N252" s="121"/>
    </row>
    <row r="253" spans="1:18" s="147" customFormat="1">
      <c r="A253" s="718" t="s">
        <v>1017</v>
      </c>
      <c r="B253" s="719"/>
      <c r="C253" s="719"/>
      <c r="D253" s="719"/>
      <c r="E253" s="719"/>
      <c r="F253" s="719"/>
      <c r="G253" s="719"/>
      <c r="H253" s="720"/>
      <c r="I253" s="636"/>
      <c r="J253" s="636"/>
      <c r="K253" s="636"/>
      <c r="L253" s="636"/>
      <c r="M253" s="1"/>
      <c r="N253" s="121"/>
    </row>
    <row r="254" spans="1:18" s="148" customFormat="1" ht="15.75">
      <c r="A254" s="739" t="s">
        <v>670</v>
      </c>
      <c r="B254" s="740"/>
      <c r="C254" s="740"/>
      <c r="D254" s="740"/>
      <c r="E254" s="740"/>
      <c r="F254" s="740"/>
      <c r="G254" s="740"/>
      <c r="H254" s="740"/>
      <c r="I254" s="740"/>
      <c r="J254" s="740"/>
      <c r="K254" s="740"/>
      <c r="L254" s="741"/>
      <c r="M254" s="665"/>
      <c r="N254" s="121"/>
      <c r="O254" s="125"/>
    </row>
    <row r="255" spans="1:18" s="144" customFormat="1">
      <c r="A255" s="162" t="s">
        <v>596</v>
      </c>
      <c r="B255" s="89">
        <v>660</v>
      </c>
      <c r="C255" s="89">
        <v>2</v>
      </c>
      <c r="D255" s="595" t="s">
        <v>1000</v>
      </c>
      <c r="E255" s="89"/>
      <c r="F255" s="439" t="s">
        <v>289</v>
      </c>
      <c r="G255" s="163">
        <v>451</v>
      </c>
      <c r="H255" s="89">
        <v>1</v>
      </c>
      <c r="I255" s="265">
        <v>5445000</v>
      </c>
      <c r="J255" s="105">
        <v>0</v>
      </c>
      <c r="K255" s="265">
        <v>0</v>
      </c>
      <c r="L255" s="105">
        <f>I255+J255+K255</f>
        <v>5445000</v>
      </c>
      <c r="M255" s="27"/>
      <c r="N255" s="127"/>
      <c r="O255" s="121"/>
    </row>
    <row r="256" spans="1:18" s="144" customFormat="1">
      <c r="A256" s="747" t="s">
        <v>563</v>
      </c>
      <c r="B256" s="748"/>
      <c r="C256" s="748"/>
      <c r="D256" s="748"/>
      <c r="E256" s="748"/>
      <c r="F256" s="748"/>
      <c r="G256" s="748"/>
      <c r="H256" s="749"/>
      <c r="I256" s="94">
        <f>SUM(I255:I255)</f>
        <v>5445000</v>
      </c>
      <c r="J256" s="94">
        <f>SUM(J293:J293)</f>
        <v>0</v>
      </c>
      <c r="K256" s="94">
        <f>SUM(K293:K293)</f>
        <v>0</v>
      </c>
      <c r="L256" s="106">
        <f>SUM(I256:K256)</f>
        <v>5445000</v>
      </c>
      <c r="M256" s="27"/>
      <c r="N256" s="121"/>
      <c r="O256" s="121"/>
      <c r="P256" s="143"/>
      <c r="Q256" s="143"/>
      <c r="R256" s="143"/>
    </row>
    <row r="257" spans="1:15" s="144" customFormat="1">
      <c r="A257" s="718" t="s">
        <v>981</v>
      </c>
      <c r="B257" s="719"/>
      <c r="C257" s="719"/>
      <c r="D257" s="719"/>
      <c r="E257" s="719"/>
      <c r="F257" s="719"/>
      <c r="G257" s="719"/>
      <c r="H257" s="720"/>
      <c r="I257" s="636"/>
      <c r="J257" s="636"/>
      <c r="K257" s="636"/>
      <c r="L257" s="636"/>
      <c r="M257" s="1"/>
      <c r="N257" s="124"/>
      <c r="O257" s="121"/>
    </row>
    <row r="258" spans="1:15" s="144" customFormat="1">
      <c r="A258" s="718" t="s">
        <v>1015</v>
      </c>
      <c r="B258" s="719"/>
      <c r="C258" s="719"/>
      <c r="D258" s="719"/>
      <c r="E258" s="719"/>
      <c r="F258" s="719"/>
      <c r="G258" s="719"/>
      <c r="H258" s="720"/>
      <c r="I258" s="636"/>
      <c r="J258" s="636"/>
      <c r="K258" s="636"/>
      <c r="L258" s="636"/>
      <c r="M258" s="1"/>
      <c r="N258" s="119"/>
      <c r="O258" s="133"/>
    </row>
    <row r="259" spans="1:15" s="149" customFormat="1">
      <c r="A259" s="730" t="s">
        <v>1064</v>
      </c>
      <c r="B259" s="724"/>
      <c r="C259" s="724"/>
      <c r="D259" s="724"/>
      <c r="E259" s="724"/>
      <c r="F259" s="724"/>
      <c r="G259" s="724"/>
      <c r="H259" s="724"/>
      <c r="I259" s="724"/>
      <c r="J259" s="724"/>
      <c r="K259" s="724"/>
      <c r="L259" s="725"/>
      <c r="M259" s="199"/>
      <c r="N259" s="130"/>
      <c r="O259" s="129"/>
    </row>
    <row r="260" spans="1:15" s="27" customFormat="1" ht="24">
      <c r="A260" s="162" t="s">
        <v>603</v>
      </c>
      <c r="B260" s="103">
        <v>700</v>
      </c>
      <c r="C260" s="103">
        <v>1801</v>
      </c>
      <c r="D260" s="582" t="s">
        <v>1063</v>
      </c>
      <c r="E260" s="103"/>
      <c r="F260" s="439" t="s">
        <v>291</v>
      </c>
      <c r="G260" s="103">
        <v>463</v>
      </c>
      <c r="H260" s="90" t="s">
        <v>290</v>
      </c>
      <c r="I260" s="100">
        <v>1000000</v>
      </c>
      <c r="J260" s="100">
        <v>0</v>
      </c>
      <c r="K260" s="100">
        <v>0</v>
      </c>
      <c r="L260" s="107">
        <f>K260+J260+I260</f>
        <v>1000000</v>
      </c>
      <c r="M260" s="199"/>
      <c r="N260" s="119"/>
      <c r="O260" s="125"/>
    </row>
    <row r="261" spans="1:15" s="1" customFormat="1" ht="24">
      <c r="A261" s="261"/>
      <c r="B261" s="97"/>
      <c r="C261" s="97"/>
      <c r="D261" s="97"/>
      <c r="E261" s="97"/>
      <c r="F261" s="439" t="s">
        <v>294</v>
      </c>
      <c r="G261" s="103">
        <v>463</v>
      </c>
      <c r="H261" s="90" t="s">
        <v>498</v>
      </c>
      <c r="I261" s="100">
        <v>170000</v>
      </c>
      <c r="J261" s="100">
        <v>0</v>
      </c>
      <c r="K261" s="100">
        <v>0</v>
      </c>
      <c r="L261" s="107">
        <f>K261+J261+I261</f>
        <v>170000</v>
      </c>
      <c r="M261" s="210"/>
      <c r="N261" s="119"/>
      <c r="O261" s="121"/>
    </row>
    <row r="262" spans="1:15" s="1" customFormat="1">
      <c r="A262" s="730" t="s">
        <v>1104</v>
      </c>
      <c r="B262" s="724"/>
      <c r="C262" s="724"/>
      <c r="D262" s="724"/>
      <c r="E262" s="724"/>
      <c r="F262" s="724"/>
      <c r="G262" s="724"/>
      <c r="H262" s="725"/>
      <c r="I262" s="95">
        <f>SUM(I260:I261)</f>
        <v>1170000</v>
      </c>
      <c r="J262" s="95">
        <f>SUM(J260:J261)</f>
        <v>0</v>
      </c>
      <c r="K262" s="95">
        <f>SUM(K260:K261)</f>
        <v>0</v>
      </c>
      <c r="L262" s="106">
        <f>SUM(I262:K262)</f>
        <v>1170000</v>
      </c>
      <c r="M262" s="195"/>
      <c r="N262" s="119"/>
      <c r="O262" s="131"/>
    </row>
    <row r="263" spans="1:15" s="1" customFormat="1">
      <c r="A263" s="628"/>
      <c r="B263" s="629"/>
      <c r="C263" s="629"/>
      <c r="D263" s="629"/>
      <c r="E263" s="724" t="s">
        <v>1105</v>
      </c>
      <c r="F263" s="724"/>
      <c r="G263" s="724"/>
      <c r="H263" s="725"/>
      <c r="I263" s="636"/>
      <c r="J263" s="636"/>
      <c r="K263" s="636"/>
      <c r="L263" s="636"/>
      <c r="M263" s="195"/>
      <c r="N263" s="119"/>
      <c r="O263" s="121"/>
    </row>
    <row r="264" spans="1:15" s="1" customFormat="1">
      <c r="A264" s="730" t="s">
        <v>275</v>
      </c>
      <c r="B264" s="724"/>
      <c r="C264" s="724"/>
      <c r="D264" s="724"/>
      <c r="E264" s="724"/>
      <c r="F264" s="724"/>
      <c r="G264" s="724"/>
      <c r="H264" s="724"/>
      <c r="I264" s="724"/>
      <c r="J264" s="724"/>
      <c r="K264" s="724"/>
      <c r="L264" s="725"/>
      <c r="M264" s="195"/>
      <c r="N264" s="119"/>
      <c r="O264" s="121"/>
    </row>
    <row r="265" spans="1:15" s="1" customFormat="1" ht="24">
      <c r="A265" s="32" t="s">
        <v>595</v>
      </c>
      <c r="B265" s="90">
        <v>760</v>
      </c>
      <c r="C265" s="90"/>
      <c r="D265" s="90"/>
      <c r="E265" s="90"/>
      <c r="F265" s="510" t="s">
        <v>687</v>
      </c>
      <c r="G265" s="90">
        <v>463</v>
      </c>
      <c r="H265" s="90" t="s">
        <v>559</v>
      </c>
      <c r="I265" s="324">
        <v>12600000</v>
      </c>
      <c r="J265" s="91">
        <v>0</v>
      </c>
      <c r="K265" s="91">
        <v>0</v>
      </c>
      <c r="L265" s="105">
        <f>I265+J265+K265</f>
        <v>12600000</v>
      </c>
      <c r="M265" s="195"/>
      <c r="N265" s="119"/>
      <c r="O265" s="121"/>
    </row>
    <row r="266" spans="1:15" s="1" customFormat="1">
      <c r="A266" s="747" t="s">
        <v>276</v>
      </c>
      <c r="B266" s="748"/>
      <c r="C266" s="748"/>
      <c r="D266" s="748"/>
      <c r="E266" s="748"/>
      <c r="F266" s="748"/>
      <c r="G266" s="748"/>
      <c r="H266" s="749"/>
      <c r="I266" s="94">
        <f>SUM(I265:I265)</f>
        <v>12600000</v>
      </c>
      <c r="J266" s="94">
        <f>SUM(J265:J265)</f>
        <v>0</v>
      </c>
      <c r="K266" s="94">
        <f>SUM(K265:K265)</f>
        <v>0</v>
      </c>
      <c r="L266" s="106">
        <f>SUM(L265:L265)</f>
        <v>12600000</v>
      </c>
      <c r="M266" s="195"/>
      <c r="N266" s="119"/>
      <c r="O266" s="121"/>
    </row>
    <row r="267" spans="1:15" s="1" customFormat="1">
      <c r="A267" s="718" t="s">
        <v>1013</v>
      </c>
      <c r="B267" s="719"/>
      <c r="C267" s="719"/>
      <c r="D267" s="719"/>
      <c r="E267" s="719"/>
      <c r="F267" s="719"/>
      <c r="G267" s="719"/>
      <c r="H267" s="720"/>
      <c r="I267" s="636"/>
      <c r="J267" s="636"/>
      <c r="K267" s="636"/>
      <c r="L267" s="636"/>
      <c r="M267" s="167"/>
      <c r="N267" s="119"/>
      <c r="O267" s="121"/>
    </row>
    <row r="268" spans="1:15" s="1" customFormat="1">
      <c r="A268" s="718" t="s">
        <v>1014</v>
      </c>
      <c r="B268" s="719"/>
      <c r="C268" s="719"/>
      <c r="D268" s="719"/>
      <c r="E268" s="719"/>
      <c r="F268" s="719"/>
      <c r="G268" s="719"/>
      <c r="H268" s="720"/>
      <c r="I268" s="636"/>
      <c r="J268" s="636"/>
      <c r="K268" s="636"/>
      <c r="L268" s="636"/>
      <c r="M268" s="196"/>
      <c r="N268" s="119"/>
      <c r="O268" s="121"/>
    </row>
    <row r="269" spans="1:15" s="1" customFormat="1">
      <c r="A269" s="730" t="s">
        <v>227</v>
      </c>
      <c r="B269" s="724"/>
      <c r="C269" s="724"/>
      <c r="D269" s="724"/>
      <c r="E269" s="724"/>
      <c r="F269" s="724"/>
      <c r="G269" s="724"/>
      <c r="H269" s="724"/>
      <c r="I269" s="724"/>
      <c r="J269" s="724"/>
      <c r="K269" s="724"/>
      <c r="L269" s="725"/>
      <c r="M269" s="195"/>
      <c r="N269" s="124"/>
      <c r="O269" s="121"/>
    </row>
    <row r="270" spans="1:15" s="1" customFormat="1" ht="24">
      <c r="A270" s="162" t="s">
        <v>618</v>
      </c>
      <c r="B270" s="138">
        <v>810</v>
      </c>
      <c r="C270" s="138"/>
      <c r="D270" s="138"/>
      <c r="E270" s="138"/>
      <c r="F270" s="138" t="s">
        <v>816</v>
      </c>
      <c r="G270" s="161">
        <v>481</v>
      </c>
      <c r="H270" s="436" t="s">
        <v>1145</v>
      </c>
      <c r="I270" s="600">
        <v>19000000</v>
      </c>
      <c r="J270" s="437">
        <v>0</v>
      </c>
      <c r="K270" s="437"/>
      <c r="L270" s="437">
        <f>SUM(I270:K270)</f>
        <v>19000000</v>
      </c>
      <c r="M270" s="197"/>
      <c r="N270" s="124"/>
      <c r="O270" s="121"/>
    </row>
    <row r="271" spans="1:15" s="27" customFormat="1">
      <c r="A271" s="730" t="s">
        <v>192</v>
      </c>
      <c r="B271" s="724"/>
      <c r="C271" s="724"/>
      <c r="D271" s="724"/>
      <c r="E271" s="724"/>
      <c r="F271" s="724"/>
      <c r="G271" s="724"/>
      <c r="H271" s="725"/>
      <c r="I271" s="94">
        <f>SUM(I270:I270)</f>
        <v>19000000</v>
      </c>
      <c r="J271" s="94">
        <f>SUM(J270:J270)</f>
        <v>0</v>
      </c>
      <c r="K271" s="94">
        <f>SUM(K270:K270)</f>
        <v>0</v>
      </c>
      <c r="L271" s="95">
        <f>SUM(L270:L270)</f>
        <v>19000000</v>
      </c>
      <c r="M271" s="196"/>
      <c r="N271" s="124"/>
      <c r="O271" s="125"/>
    </row>
    <row r="272" spans="1:15" s="27" customFormat="1">
      <c r="A272" s="718" t="s">
        <v>1002</v>
      </c>
      <c r="B272" s="719"/>
      <c r="C272" s="719"/>
      <c r="D272" s="719"/>
      <c r="E272" s="719"/>
      <c r="F272" s="719"/>
      <c r="G272" s="719"/>
      <c r="H272" s="720"/>
      <c r="I272" s="636"/>
      <c r="J272" s="636"/>
      <c r="K272" s="636"/>
      <c r="L272" s="636"/>
      <c r="M272" s="196"/>
      <c r="N272" s="119"/>
      <c r="O272" s="125"/>
    </row>
    <row r="273" spans="1:15" s="27" customFormat="1">
      <c r="A273" s="718" t="s">
        <v>1012</v>
      </c>
      <c r="B273" s="719"/>
      <c r="C273" s="719"/>
      <c r="D273" s="719"/>
      <c r="E273" s="719"/>
      <c r="F273" s="719"/>
      <c r="G273" s="719"/>
      <c r="H273" s="720"/>
      <c r="I273" s="636"/>
      <c r="J273" s="636"/>
      <c r="K273" s="636"/>
      <c r="L273" s="636"/>
      <c r="M273" s="167"/>
      <c r="N273" s="119"/>
      <c r="O273" s="125"/>
    </row>
    <row r="274" spans="1:15" s="27" customFormat="1">
      <c r="A274" s="730" t="s">
        <v>231</v>
      </c>
      <c r="B274" s="724"/>
      <c r="C274" s="724"/>
      <c r="D274" s="724"/>
      <c r="E274" s="724"/>
      <c r="F274" s="724"/>
      <c r="G274" s="724"/>
      <c r="H274" s="725"/>
      <c r="I274" s="636"/>
      <c r="J274" s="636"/>
      <c r="K274" s="636"/>
      <c r="L274" s="636"/>
      <c r="M274" s="205"/>
      <c r="N274" s="119"/>
      <c r="O274" s="125"/>
    </row>
    <row r="275" spans="1:15" s="1" customFormat="1" ht="24">
      <c r="A275" s="162" t="s">
        <v>618</v>
      </c>
      <c r="B275" s="90">
        <v>820</v>
      </c>
      <c r="C275" s="90">
        <v>13</v>
      </c>
      <c r="D275" s="32" t="s">
        <v>935</v>
      </c>
      <c r="E275" s="90"/>
      <c r="F275" s="325" t="s">
        <v>390</v>
      </c>
      <c r="G275" s="90">
        <v>463</v>
      </c>
      <c r="H275" s="90" t="s">
        <v>387</v>
      </c>
      <c r="I275" s="91">
        <v>400000</v>
      </c>
      <c r="J275" s="91"/>
      <c r="K275" s="91"/>
      <c r="L275" s="91">
        <f>K275+J275+I275</f>
        <v>400000</v>
      </c>
      <c r="M275" s="211"/>
      <c r="N275" s="119"/>
      <c r="O275" s="121"/>
    </row>
    <row r="276" spans="1:15" s="1" customFormat="1">
      <c r="A276" s="730" t="s">
        <v>743</v>
      </c>
      <c r="B276" s="724"/>
      <c r="C276" s="724"/>
      <c r="D276" s="724"/>
      <c r="E276" s="724"/>
      <c r="F276" s="724"/>
      <c r="G276" s="724"/>
      <c r="H276" s="725"/>
      <c r="I276" s="94">
        <f>SUM(I275:I275)</f>
        <v>400000</v>
      </c>
      <c r="J276" s="94">
        <f>SUM(J275:J275)</f>
        <v>0</v>
      </c>
      <c r="K276" s="94">
        <f>SUM(K275:K275)</f>
        <v>0</v>
      </c>
      <c r="L276" s="94">
        <f>SUM(I276:K276)</f>
        <v>400000</v>
      </c>
      <c r="M276" s="211"/>
      <c r="N276" s="119"/>
      <c r="O276" s="121"/>
    </row>
    <row r="277" spans="1:15" s="1" customFormat="1">
      <c r="A277" s="718" t="s">
        <v>1123</v>
      </c>
      <c r="B277" s="719"/>
      <c r="C277" s="719"/>
      <c r="D277" s="719"/>
      <c r="E277" s="719"/>
      <c r="F277" s="719"/>
      <c r="G277" s="719"/>
      <c r="H277" s="720"/>
      <c r="I277" s="666"/>
      <c r="J277" s="667"/>
      <c r="K277" s="46"/>
      <c r="L277" s="91"/>
      <c r="M277" s="167"/>
      <c r="N277" s="124"/>
      <c r="O277" s="121"/>
    </row>
    <row r="278" spans="1:15" s="1" customFormat="1" ht="38.25">
      <c r="A278" s="162"/>
      <c r="B278" s="459">
        <v>840</v>
      </c>
      <c r="C278" s="459">
        <v>13</v>
      </c>
      <c r="D278" s="439" t="s">
        <v>935</v>
      </c>
      <c r="E278" s="459"/>
      <c r="F278" s="439" t="s">
        <v>393</v>
      </c>
      <c r="G278" s="459">
        <v>481</v>
      </c>
      <c r="H278" s="9" t="s">
        <v>619</v>
      </c>
      <c r="I278" s="666">
        <v>700000</v>
      </c>
      <c r="J278" s="667"/>
      <c r="K278" s="46"/>
      <c r="L278" s="91">
        <f>SUM(I278:K278)</f>
        <v>700000</v>
      </c>
      <c r="M278" s="167"/>
      <c r="N278" s="128"/>
      <c r="O278" s="121"/>
    </row>
    <row r="279" spans="1:15" s="1" customFormat="1" ht="38.25">
      <c r="A279" s="162"/>
      <c r="B279" s="459">
        <v>840</v>
      </c>
      <c r="C279" s="459">
        <v>13</v>
      </c>
      <c r="D279" s="439" t="s">
        <v>935</v>
      </c>
      <c r="E279" s="459"/>
      <c r="F279" s="439" t="s">
        <v>393</v>
      </c>
      <c r="G279" s="459">
        <v>481</v>
      </c>
      <c r="H279" s="9" t="s">
        <v>1146</v>
      </c>
      <c r="I279" s="666">
        <v>300000</v>
      </c>
      <c r="J279" s="667"/>
      <c r="K279" s="46"/>
      <c r="L279" s="91">
        <f>SUM(I279:K279)</f>
        <v>300000</v>
      </c>
      <c r="M279" s="167"/>
      <c r="N279" s="119"/>
      <c r="O279" s="121"/>
    </row>
    <row r="280" spans="1:15" s="1" customFormat="1" ht="25.5">
      <c r="A280" s="89"/>
      <c r="B280" s="89"/>
      <c r="C280" s="89">
        <v>13</v>
      </c>
      <c r="D280" s="162" t="s">
        <v>935</v>
      </c>
      <c r="E280" s="89"/>
      <c r="F280" s="162" t="s">
        <v>313</v>
      </c>
      <c r="G280" s="369">
        <v>481</v>
      </c>
      <c r="H280" s="9" t="s">
        <v>620</v>
      </c>
      <c r="I280" s="265">
        <v>1000000</v>
      </c>
      <c r="J280" s="107">
        <v>0</v>
      </c>
      <c r="K280" s="265">
        <v>0</v>
      </c>
      <c r="L280" s="105">
        <f>SUM(I280:K280)</f>
        <v>1000000</v>
      </c>
      <c r="M280" s="167"/>
      <c r="N280" s="119"/>
      <c r="O280" s="121"/>
    </row>
    <row r="281" spans="1:15" s="1" customFormat="1">
      <c r="A281" s="763" t="s">
        <v>1143</v>
      </c>
      <c r="B281" s="764"/>
      <c r="C281" s="764"/>
      <c r="D281" s="764"/>
      <c r="E281" s="764"/>
      <c r="F281" s="764"/>
      <c r="G281" s="764"/>
      <c r="H281" s="765"/>
      <c r="I281" s="265">
        <f>SUM(I277:I280)</f>
        <v>2000000</v>
      </c>
      <c r="J281" s="107">
        <f>SUM(J277:J280)</f>
        <v>0</v>
      </c>
      <c r="K281" s="265">
        <f>SUM(K277:K280)</f>
        <v>0</v>
      </c>
      <c r="L281" s="105">
        <f>SUM(L277:L280)</f>
        <v>2000000</v>
      </c>
      <c r="M281" s="198"/>
      <c r="N281" s="119"/>
      <c r="O281" s="121"/>
    </row>
    <row r="282" spans="1:15" s="1" customFormat="1">
      <c r="A282" s="730" t="s">
        <v>724</v>
      </c>
      <c r="B282" s="724"/>
      <c r="C282" s="724"/>
      <c r="D282" s="724"/>
      <c r="E282" s="724"/>
      <c r="F282" s="724"/>
      <c r="G282" s="724"/>
      <c r="H282" s="725"/>
      <c r="I282" s="94"/>
      <c r="J282" s="94"/>
      <c r="K282" s="94"/>
      <c r="L282" s="94"/>
      <c r="M282" s="198"/>
      <c r="N282" s="128"/>
      <c r="O282" s="121"/>
    </row>
    <row r="283" spans="1:15" s="1" customFormat="1">
      <c r="A283" s="730" t="s">
        <v>714</v>
      </c>
      <c r="B283" s="724"/>
      <c r="C283" s="724"/>
      <c r="D283" s="724"/>
      <c r="E283" s="724"/>
      <c r="F283" s="724"/>
      <c r="G283" s="724"/>
      <c r="H283" s="725"/>
      <c r="I283" s="636" t="s">
        <v>589</v>
      </c>
      <c r="J283" s="636"/>
      <c r="K283" s="636"/>
      <c r="L283" s="636"/>
      <c r="M283" s="198"/>
      <c r="N283" s="128"/>
      <c r="O283" s="121"/>
    </row>
    <row r="284" spans="1:15" s="1" customFormat="1">
      <c r="A284" s="718" t="s">
        <v>1010</v>
      </c>
      <c r="B284" s="719"/>
      <c r="C284" s="719"/>
      <c r="D284" s="719"/>
      <c r="E284" s="719"/>
      <c r="F284" s="719"/>
      <c r="G284" s="719"/>
      <c r="H284" s="720"/>
      <c r="I284" s="636"/>
      <c r="J284" s="636"/>
      <c r="K284" s="636"/>
      <c r="L284" s="636"/>
      <c r="M284" s="167"/>
      <c r="N284" s="119"/>
      <c r="O284" s="121"/>
    </row>
    <row r="285" spans="1:15" s="1" customFormat="1">
      <c r="A285" s="718" t="s">
        <v>1011</v>
      </c>
      <c r="B285" s="719"/>
      <c r="C285" s="719"/>
      <c r="D285" s="719"/>
      <c r="E285" s="719"/>
      <c r="F285" s="719"/>
      <c r="G285" s="719"/>
      <c r="H285" s="720"/>
      <c r="I285" s="636"/>
      <c r="J285" s="636"/>
      <c r="K285" s="636"/>
      <c r="L285" s="636"/>
      <c r="M285" s="167" t="s">
        <v>1121</v>
      </c>
      <c r="N285" s="119"/>
      <c r="O285" s="121"/>
    </row>
    <row r="286" spans="1:15" s="1" customFormat="1">
      <c r="A286" s="718" t="s">
        <v>221</v>
      </c>
      <c r="B286" s="719"/>
      <c r="C286" s="719"/>
      <c r="D286" s="719"/>
      <c r="E286" s="719"/>
      <c r="F286" s="719"/>
      <c r="G286" s="719"/>
      <c r="H286" s="719"/>
      <c r="I286" s="623"/>
      <c r="J286" s="623"/>
      <c r="K286" s="623"/>
      <c r="L286" s="624"/>
      <c r="M286" s="195"/>
      <c r="N286" s="119"/>
      <c r="O286" s="121"/>
    </row>
    <row r="287" spans="1:15" s="1" customFormat="1">
      <c r="A287" s="162" t="s">
        <v>596</v>
      </c>
      <c r="B287" s="109">
        <v>160</v>
      </c>
      <c r="C287" s="109" t="s">
        <v>1106</v>
      </c>
      <c r="D287" s="579" t="s">
        <v>962</v>
      </c>
      <c r="E287" s="641"/>
      <c r="F287" s="439" t="s">
        <v>174</v>
      </c>
      <c r="G287" s="93">
        <v>421</v>
      </c>
      <c r="H287" s="32" t="s">
        <v>66</v>
      </c>
      <c r="I287" s="91">
        <v>415000</v>
      </c>
      <c r="J287" s="91">
        <v>0</v>
      </c>
      <c r="K287" s="91">
        <v>0</v>
      </c>
      <c r="L287" s="91">
        <f t="shared" ref="L287:L292" si="22">I287+J287+K287</f>
        <v>415000</v>
      </c>
      <c r="M287" s="195"/>
      <c r="N287" s="119"/>
      <c r="O287" s="121"/>
    </row>
    <row r="288" spans="1:15" s="1" customFormat="1">
      <c r="A288" s="162"/>
      <c r="B288" s="32"/>
      <c r="C288" s="109" t="s">
        <v>1106</v>
      </c>
      <c r="D288" s="579" t="s">
        <v>962</v>
      </c>
      <c r="E288" s="32"/>
      <c r="F288" s="325" t="s">
        <v>375</v>
      </c>
      <c r="G288" s="93">
        <v>423</v>
      </c>
      <c r="H288" s="90" t="s">
        <v>69</v>
      </c>
      <c r="I288" s="91">
        <v>10000</v>
      </c>
      <c r="J288" s="91">
        <v>0</v>
      </c>
      <c r="K288" s="91">
        <v>0</v>
      </c>
      <c r="L288" s="91">
        <f t="shared" si="22"/>
        <v>10000</v>
      </c>
      <c r="M288" s="167"/>
      <c r="N288" s="119"/>
      <c r="O288" s="121"/>
    </row>
    <row r="289" spans="1:15" s="1" customFormat="1">
      <c r="A289" s="162"/>
      <c r="B289" s="32"/>
      <c r="C289" s="109" t="s">
        <v>1106</v>
      </c>
      <c r="D289" s="579" t="s">
        <v>962</v>
      </c>
      <c r="E289" s="32"/>
      <c r="F289" s="325" t="s">
        <v>376</v>
      </c>
      <c r="G289" s="93">
        <v>424</v>
      </c>
      <c r="H289" s="90" t="s">
        <v>70</v>
      </c>
      <c r="I289" s="91">
        <v>20000</v>
      </c>
      <c r="J289" s="91">
        <v>0</v>
      </c>
      <c r="K289" s="91">
        <v>0</v>
      </c>
      <c r="L289" s="91">
        <f t="shared" si="22"/>
        <v>20000</v>
      </c>
      <c r="M289" s="167"/>
      <c r="N289" s="135"/>
      <c r="O289" s="121"/>
    </row>
    <row r="290" spans="1:15">
      <c r="A290" s="162"/>
      <c r="B290" s="32"/>
      <c r="C290" s="109" t="s">
        <v>1106</v>
      </c>
      <c r="D290" s="579" t="s">
        <v>962</v>
      </c>
      <c r="E290" s="32"/>
      <c r="F290" s="325" t="s">
        <v>377</v>
      </c>
      <c r="G290" s="93">
        <v>425</v>
      </c>
      <c r="H290" s="90" t="s">
        <v>71</v>
      </c>
      <c r="I290" s="91">
        <v>40000</v>
      </c>
      <c r="J290" s="91">
        <v>0</v>
      </c>
      <c r="K290" s="91"/>
      <c r="L290" s="91">
        <f t="shared" si="22"/>
        <v>40000</v>
      </c>
      <c r="M290" s="196"/>
      <c r="O290" s="118"/>
    </row>
    <row r="291" spans="1:15">
      <c r="A291" s="90"/>
      <c r="B291" s="32"/>
      <c r="C291" s="109" t="s">
        <v>1106</v>
      </c>
      <c r="D291" s="579" t="s">
        <v>962</v>
      </c>
      <c r="E291" s="32"/>
      <c r="F291" s="325" t="s">
        <v>175</v>
      </c>
      <c r="G291" s="93">
        <v>426</v>
      </c>
      <c r="H291" s="90" t="s">
        <v>72</v>
      </c>
      <c r="I291" s="91">
        <v>170000</v>
      </c>
      <c r="J291" s="91">
        <v>0</v>
      </c>
      <c r="K291" s="91">
        <v>0</v>
      </c>
      <c r="L291" s="91">
        <f t="shared" si="22"/>
        <v>170000</v>
      </c>
      <c r="M291" s="196"/>
    </row>
    <row r="292" spans="1:15" ht="24">
      <c r="A292" s="90"/>
      <c r="B292" s="32"/>
      <c r="C292" s="109" t="s">
        <v>1106</v>
      </c>
      <c r="D292" s="579" t="s">
        <v>962</v>
      </c>
      <c r="E292" s="32"/>
      <c r="F292" s="325" t="s">
        <v>378</v>
      </c>
      <c r="G292" s="93">
        <v>482</v>
      </c>
      <c r="H292" s="90" t="s">
        <v>157</v>
      </c>
      <c r="I292" s="91">
        <v>37000</v>
      </c>
      <c r="J292" s="91">
        <v>0</v>
      </c>
      <c r="K292" s="91">
        <v>0</v>
      </c>
      <c r="L292" s="91">
        <f t="shared" si="22"/>
        <v>37000</v>
      </c>
      <c r="M292" s="212"/>
    </row>
    <row r="293" spans="1:15">
      <c r="A293" s="90"/>
      <c r="B293" s="32"/>
      <c r="C293" s="109" t="s">
        <v>1106</v>
      </c>
      <c r="D293" s="579" t="s">
        <v>962</v>
      </c>
      <c r="E293" s="32"/>
      <c r="F293" s="325" t="s">
        <v>379</v>
      </c>
      <c r="G293" s="93">
        <v>511</v>
      </c>
      <c r="H293" s="90" t="s">
        <v>93</v>
      </c>
      <c r="I293" s="529">
        <v>0</v>
      </c>
      <c r="J293" s="91">
        <v>0</v>
      </c>
      <c r="K293" s="91"/>
      <c r="L293" s="91">
        <f>K293+J293+I293</f>
        <v>0</v>
      </c>
      <c r="M293" s="212"/>
    </row>
    <row r="294" spans="1:15">
      <c r="A294" s="90"/>
      <c r="B294" s="32"/>
      <c r="C294" s="109" t="s">
        <v>1106</v>
      </c>
      <c r="D294" s="579" t="s">
        <v>962</v>
      </c>
      <c r="E294" s="32"/>
      <c r="F294" s="325" t="s">
        <v>176</v>
      </c>
      <c r="G294" s="93">
        <v>512</v>
      </c>
      <c r="H294" s="90" t="s">
        <v>433</v>
      </c>
      <c r="I294" s="667">
        <v>8000</v>
      </c>
      <c r="J294" s="91">
        <v>0</v>
      </c>
      <c r="K294" s="91">
        <v>0</v>
      </c>
      <c r="L294" s="91">
        <f>K294+J294+I294</f>
        <v>8000</v>
      </c>
      <c r="M294" s="215"/>
    </row>
    <row r="295" spans="1:15">
      <c r="A295" s="742" t="s">
        <v>190</v>
      </c>
      <c r="B295" s="743"/>
      <c r="C295" s="743"/>
      <c r="D295" s="743"/>
      <c r="E295" s="743"/>
      <c r="F295" s="743"/>
      <c r="G295" s="743"/>
      <c r="H295" s="744"/>
      <c r="I295" s="94">
        <v>588200</v>
      </c>
      <c r="J295" s="94">
        <f>SUM(J287:J294)</f>
        <v>0</v>
      </c>
      <c r="K295" s="94">
        <f>SUM(K287:K294)</f>
        <v>0</v>
      </c>
      <c r="L295" s="95">
        <f>SUM(I295:K295)</f>
        <v>588200</v>
      </c>
      <c r="M295" s="215"/>
    </row>
    <row r="296" spans="1:15">
      <c r="A296" s="730" t="s">
        <v>590</v>
      </c>
      <c r="B296" s="724"/>
      <c r="C296" s="724"/>
      <c r="D296" s="724"/>
      <c r="E296" s="724"/>
      <c r="F296" s="724"/>
      <c r="G296" s="724"/>
      <c r="H296" s="725"/>
      <c r="I296" s="94">
        <f>SUM(I295)</f>
        <v>588200</v>
      </c>
      <c r="J296" s="94">
        <f>SUM(J295)</f>
        <v>0</v>
      </c>
      <c r="K296" s="94">
        <f>SUM(K295)</f>
        <v>0</v>
      </c>
      <c r="L296" s="95">
        <f>SUM(I296:K296)</f>
        <v>588200</v>
      </c>
      <c r="M296" s="215"/>
    </row>
    <row r="297" spans="1:15">
      <c r="A297" s="718" t="s">
        <v>591</v>
      </c>
      <c r="B297" s="719"/>
      <c r="C297" s="719"/>
      <c r="D297" s="719"/>
      <c r="E297" s="719"/>
      <c r="F297" s="623"/>
      <c r="G297" s="623"/>
      <c r="H297" s="623"/>
      <c r="I297" s="623"/>
      <c r="J297" s="623"/>
      <c r="K297" s="623"/>
      <c r="L297" s="624"/>
      <c r="M297" s="215"/>
    </row>
    <row r="298" spans="1:15">
      <c r="A298" s="730" t="s">
        <v>230</v>
      </c>
      <c r="B298" s="724"/>
      <c r="C298" s="724"/>
      <c r="D298" s="724"/>
      <c r="E298" s="724"/>
      <c r="F298" s="724"/>
      <c r="G298" s="724"/>
      <c r="H298" s="725"/>
      <c r="I298" s="636"/>
      <c r="J298" s="636"/>
      <c r="K298" s="636"/>
      <c r="L298" s="636"/>
      <c r="M298" s="215"/>
    </row>
    <row r="299" spans="1:15" s="328" customFormat="1">
      <c r="A299" s="718" t="s">
        <v>946</v>
      </c>
      <c r="B299" s="719"/>
      <c r="C299" s="719"/>
      <c r="D299" s="719"/>
      <c r="E299" s="719"/>
      <c r="F299" s="719"/>
      <c r="G299" s="719"/>
      <c r="H299" s="720"/>
      <c r="I299" s="636"/>
      <c r="J299" s="636"/>
      <c r="K299" s="636"/>
      <c r="L299" s="636"/>
      <c r="M299" s="215"/>
      <c r="N299" s="329"/>
      <c r="O299" s="330"/>
    </row>
    <row r="300" spans="1:15">
      <c r="A300" s="718" t="s">
        <v>947</v>
      </c>
      <c r="B300" s="719"/>
      <c r="C300" s="719"/>
      <c r="D300" s="719"/>
      <c r="E300" s="719"/>
      <c r="F300" s="719"/>
      <c r="G300" s="719"/>
      <c r="H300" s="720"/>
      <c r="I300" s="636"/>
      <c r="J300" s="636"/>
      <c r="K300" s="636"/>
      <c r="L300" s="636"/>
      <c r="M300" s="544"/>
    </row>
    <row r="301" spans="1:15">
      <c r="A301" s="162" t="s">
        <v>597</v>
      </c>
      <c r="B301" s="90">
        <v>473</v>
      </c>
      <c r="C301" s="90"/>
      <c r="D301" s="90"/>
      <c r="E301" s="90"/>
      <c r="F301" s="439" t="s">
        <v>415</v>
      </c>
      <c r="G301" s="90">
        <v>411</v>
      </c>
      <c r="H301" s="90" t="s">
        <v>153</v>
      </c>
      <c r="I301" s="346">
        <v>975000</v>
      </c>
      <c r="J301" s="91"/>
      <c r="K301" s="91"/>
      <c r="L301" s="91">
        <f t="shared" ref="L301:L309" si="23">I301+J301+K301</f>
        <v>975000</v>
      </c>
      <c r="M301" s="544"/>
    </row>
    <row r="302" spans="1:15" ht="24">
      <c r="A302" s="90"/>
      <c r="B302" s="90"/>
      <c r="C302" s="90"/>
      <c r="D302" s="90"/>
      <c r="E302" s="90"/>
      <c r="F302" s="439" t="s">
        <v>416</v>
      </c>
      <c r="G302" s="90">
        <v>412</v>
      </c>
      <c r="H302" s="90" t="s">
        <v>61</v>
      </c>
      <c r="I302" s="346">
        <v>175000</v>
      </c>
      <c r="J302" s="91"/>
      <c r="K302" s="91"/>
      <c r="L302" s="91">
        <f t="shared" si="23"/>
        <v>175000</v>
      </c>
      <c r="M302" s="544"/>
    </row>
    <row r="303" spans="1:15">
      <c r="A303" s="90"/>
      <c r="B303" s="90"/>
      <c r="C303" s="90"/>
      <c r="D303" s="90"/>
      <c r="E303" s="90"/>
      <c r="F303" s="439" t="s">
        <v>425</v>
      </c>
      <c r="G303" s="90">
        <v>421</v>
      </c>
      <c r="H303" s="90" t="s">
        <v>66</v>
      </c>
      <c r="I303" s="346">
        <v>305000</v>
      </c>
      <c r="J303" s="91"/>
      <c r="K303" s="91"/>
      <c r="L303" s="91">
        <f t="shared" si="23"/>
        <v>305000</v>
      </c>
      <c r="M303" s="544"/>
    </row>
    <row r="304" spans="1:15">
      <c r="A304" s="90"/>
      <c r="B304" s="90"/>
      <c r="C304" s="90"/>
      <c r="D304" s="90"/>
      <c r="E304" s="90"/>
      <c r="F304" s="439" t="s">
        <v>426</v>
      </c>
      <c r="G304" s="90">
        <v>423</v>
      </c>
      <c r="H304" s="90" t="s">
        <v>69</v>
      </c>
      <c r="I304" s="346">
        <v>2000000</v>
      </c>
      <c r="J304" s="91"/>
      <c r="K304" s="91"/>
      <c r="L304" s="91">
        <f t="shared" si="23"/>
        <v>2000000</v>
      </c>
      <c r="M304" s="544"/>
    </row>
    <row r="305" spans="1:13">
      <c r="A305" s="90"/>
      <c r="B305" s="90"/>
      <c r="C305" s="90"/>
      <c r="D305" s="90"/>
      <c r="E305" s="90"/>
      <c r="F305" s="439" t="s">
        <v>427</v>
      </c>
      <c r="G305" s="90">
        <v>424</v>
      </c>
      <c r="H305" s="90" t="s">
        <v>70</v>
      </c>
      <c r="I305" s="345"/>
      <c r="J305" s="91"/>
      <c r="K305" s="91"/>
      <c r="L305" s="91">
        <f t="shared" si="23"/>
        <v>0</v>
      </c>
      <c r="M305" s="544"/>
    </row>
    <row r="306" spans="1:13">
      <c r="A306" s="90"/>
      <c r="B306" s="90"/>
      <c r="C306" s="90"/>
      <c r="D306" s="90"/>
      <c r="E306" s="90"/>
      <c r="F306" s="439" t="s">
        <v>818</v>
      </c>
      <c r="G306" s="90">
        <v>425</v>
      </c>
      <c r="H306" s="90" t="s">
        <v>819</v>
      </c>
      <c r="I306" s="345">
        <v>10000</v>
      </c>
      <c r="J306" s="91"/>
      <c r="K306" s="91"/>
      <c r="L306" s="91">
        <f t="shared" si="23"/>
        <v>10000</v>
      </c>
      <c r="M306" s="641"/>
    </row>
    <row r="307" spans="1:13">
      <c r="A307" s="90"/>
      <c r="B307" s="90"/>
      <c r="C307" s="90"/>
      <c r="D307" s="90"/>
      <c r="E307" s="90"/>
      <c r="F307" s="439" t="s">
        <v>428</v>
      </c>
      <c r="G307" s="90">
        <v>426</v>
      </c>
      <c r="H307" s="90" t="s">
        <v>72</v>
      </c>
      <c r="I307" s="346"/>
      <c r="J307" s="91"/>
      <c r="K307" s="91"/>
      <c r="L307" s="91">
        <f t="shared" si="23"/>
        <v>0</v>
      </c>
      <c r="M307" s="641"/>
    </row>
    <row r="308" spans="1:13" ht="24">
      <c r="A308" s="90"/>
      <c r="B308" s="90"/>
      <c r="C308" s="90"/>
      <c r="D308" s="90"/>
      <c r="E308" s="90"/>
      <c r="F308" s="439" t="s">
        <v>429</v>
      </c>
      <c r="G308" s="90">
        <v>482</v>
      </c>
      <c r="H308" s="90" t="s">
        <v>157</v>
      </c>
      <c r="I308" s="346">
        <v>15000</v>
      </c>
      <c r="J308" s="91"/>
      <c r="K308" s="91"/>
      <c r="L308" s="91">
        <f t="shared" si="23"/>
        <v>15000</v>
      </c>
      <c r="M308" s="641"/>
    </row>
    <row r="309" spans="1:13">
      <c r="A309" s="90"/>
      <c r="B309" s="90"/>
      <c r="C309" s="90"/>
      <c r="D309" s="90"/>
      <c r="E309" s="90"/>
      <c r="F309" s="439" t="s">
        <v>430</v>
      </c>
      <c r="G309" s="90">
        <v>512</v>
      </c>
      <c r="H309" s="90" t="s">
        <v>94</v>
      </c>
      <c r="I309" s="346">
        <v>25000</v>
      </c>
      <c r="J309" s="91"/>
      <c r="K309" s="91"/>
      <c r="L309" s="91">
        <f t="shared" si="23"/>
        <v>25000</v>
      </c>
      <c r="M309" s="641"/>
    </row>
    <row r="310" spans="1:13">
      <c r="A310" s="730" t="s">
        <v>346</v>
      </c>
      <c r="B310" s="724"/>
      <c r="C310" s="724"/>
      <c r="D310" s="724"/>
      <c r="E310" s="724"/>
      <c r="F310" s="724"/>
      <c r="G310" s="724"/>
      <c r="H310" s="725"/>
      <c r="I310" s="94">
        <v>2816200</v>
      </c>
      <c r="J310" s="94">
        <f>SUM(J301:J309)</f>
        <v>0</v>
      </c>
      <c r="K310" s="94">
        <f>SUM(K301:K309)</f>
        <v>0</v>
      </c>
      <c r="L310" s="94">
        <f>SUM(I310:K310)</f>
        <v>2816200</v>
      </c>
      <c r="M310" s="641"/>
    </row>
    <row r="311" spans="1:13">
      <c r="A311" s="718" t="s">
        <v>948</v>
      </c>
      <c r="B311" s="719"/>
      <c r="C311" s="719"/>
      <c r="D311" s="719"/>
      <c r="E311" s="719"/>
      <c r="F311" s="719"/>
      <c r="G311" s="719"/>
      <c r="H311" s="720"/>
      <c r="I311" s="94"/>
      <c r="J311" s="94"/>
      <c r="K311" s="94"/>
      <c r="L311" s="94"/>
      <c r="M311" s="641"/>
    </row>
    <row r="312" spans="1:13">
      <c r="A312" s="90"/>
      <c r="B312" s="90"/>
      <c r="C312" s="90"/>
      <c r="D312" s="90"/>
      <c r="E312" s="90"/>
      <c r="F312" s="439" t="s">
        <v>426</v>
      </c>
      <c r="G312" s="90">
        <v>423</v>
      </c>
      <c r="H312" s="90" t="s">
        <v>69</v>
      </c>
      <c r="I312" s="346">
        <v>265000</v>
      </c>
      <c r="J312" s="91"/>
      <c r="K312" s="91"/>
      <c r="L312" s="91">
        <f>I312+J312+K312</f>
        <v>265000</v>
      </c>
      <c r="M312" s="641"/>
    </row>
    <row r="313" spans="1:13">
      <c r="A313" s="90"/>
      <c r="B313" s="90"/>
      <c r="C313" s="90"/>
      <c r="D313" s="90"/>
      <c r="E313" s="90"/>
      <c r="F313" s="439" t="s">
        <v>427</v>
      </c>
      <c r="G313" s="90">
        <v>424</v>
      </c>
      <c r="H313" s="90" t="s">
        <v>70</v>
      </c>
      <c r="I313" s="345">
        <v>75000</v>
      </c>
      <c r="J313" s="91"/>
      <c r="K313" s="91"/>
      <c r="L313" s="91">
        <f>I313+J313+K313</f>
        <v>75000</v>
      </c>
      <c r="M313" s="641"/>
    </row>
    <row r="314" spans="1:13">
      <c r="A314" s="90"/>
      <c r="B314" s="90"/>
      <c r="C314" s="90"/>
      <c r="D314" s="90"/>
      <c r="E314" s="90"/>
      <c r="F314" s="439" t="s">
        <v>428</v>
      </c>
      <c r="G314" s="90">
        <v>426</v>
      </c>
      <c r="H314" s="90" t="s">
        <v>72</v>
      </c>
      <c r="I314" s="346">
        <v>40000</v>
      </c>
      <c r="J314" s="91"/>
      <c r="K314" s="91"/>
      <c r="L314" s="91">
        <f>I314+J314+K314</f>
        <v>40000</v>
      </c>
      <c r="M314" s="641"/>
    </row>
    <row r="315" spans="1:13">
      <c r="A315" s="718"/>
      <c r="B315" s="719"/>
      <c r="C315" s="719"/>
      <c r="D315" s="719"/>
      <c r="E315" s="719"/>
      <c r="F315" s="719"/>
      <c r="G315" s="719"/>
      <c r="H315" s="720"/>
      <c r="I315" s="94">
        <f>SUM(I312:I314)</f>
        <v>380000</v>
      </c>
      <c r="J315" s="94"/>
      <c r="K315" s="94"/>
      <c r="L315" s="94">
        <f>SUM(L312:L314)</f>
        <v>380000</v>
      </c>
      <c r="M315" s="641"/>
    </row>
    <row r="316" spans="1:13" ht="12.75" customHeight="1">
      <c r="B316" s="536"/>
      <c r="C316" s="536"/>
      <c r="D316" s="535"/>
      <c r="E316" s="536"/>
      <c r="F316" s="536"/>
      <c r="G316" s="536"/>
      <c r="H316" s="537"/>
      <c r="I316" s="94"/>
      <c r="J316" s="94"/>
      <c r="K316" s="94"/>
      <c r="L316" s="94"/>
      <c r="M316" s="28"/>
    </row>
    <row r="317" spans="1:13">
      <c r="A317" s="730" t="s">
        <v>592</v>
      </c>
      <c r="B317" s="724"/>
      <c r="C317" s="724"/>
      <c r="D317" s="724"/>
      <c r="E317" s="724"/>
      <c r="F317" s="724"/>
      <c r="G317" s="724"/>
      <c r="H317" s="725"/>
      <c r="I317" s="94">
        <f>SUM(I310)+I315</f>
        <v>3196200</v>
      </c>
      <c r="J317" s="94">
        <f t="shared" ref="J317:L317" si="24">SUM(J310)+J315</f>
        <v>0</v>
      </c>
      <c r="K317" s="94">
        <f t="shared" si="24"/>
        <v>0</v>
      </c>
      <c r="L317" s="94">
        <f t="shared" si="24"/>
        <v>3196200</v>
      </c>
    </row>
    <row r="318" spans="1:13">
      <c r="A318" s="718" t="s">
        <v>593</v>
      </c>
      <c r="B318" s="719"/>
      <c r="C318" s="719"/>
      <c r="D318" s="719"/>
      <c r="E318" s="719"/>
      <c r="F318" s="719"/>
      <c r="G318" s="719"/>
      <c r="H318" s="719"/>
      <c r="I318" s="613"/>
      <c r="J318" s="613"/>
      <c r="K318" s="613"/>
      <c r="L318" s="614"/>
    </row>
    <row r="319" spans="1:13" ht="15.75" customHeight="1">
      <c r="A319" s="718" t="s">
        <v>969</v>
      </c>
      <c r="B319" s="719"/>
      <c r="C319" s="719"/>
      <c r="D319" s="719"/>
      <c r="E319" s="719"/>
      <c r="F319" s="719"/>
      <c r="G319" s="719"/>
      <c r="H319" s="720"/>
      <c r="I319" s="542"/>
      <c r="J319" s="542"/>
      <c r="K319" s="542"/>
      <c r="L319" s="542"/>
    </row>
    <row r="320" spans="1:13" ht="15" customHeight="1">
      <c r="A320" s="718" t="s">
        <v>1085</v>
      </c>
      <c r="B320" s="719"/>
      <c r="C320" s="719"/>
      <c r="D320" s="719"/>
      <c r="E320" s="719"/>
      <c r="F320" s="719"/>
      <c r="G320" s="719"/>
      <c r="H320" s="720"/>
      <c r="I320" s="542"/>
      <c r="J320" s="542"/>
      <c r="K320" s="542"/>
      <c r="L320" s="542"/>
    </row>
    <row r="321" spans="1:12" ht="15" customHeight="1">
      <c r="A321" s="730" t="s">
        <v>504</v>
      </c>
      <c r="B321" s="724"/>
      <c r="C321" s="724"/>
      <c r="D321" s="724"/>
      <c r="E321" s="724"/>
      <c r="F321" s="724"/>
      <c r="G321" s="724"/>
      <c r="H321" s="725"/>
      <c r="I321" s="527"/>
      <c r="J321" s="527"/>
      <c r="K321" s="527"/>
      <c r="L321" s="527"/>
    </row>
    <row r="322" spans="1:12" ht="14.25" customHeight="1">
      <c r="A322" s="162" t="s">
        <v>598</v>
      </c>
      <c r="B322" s="90">
        <v>620</v>
      </c>
      <c r="C322" s="90">
        <v>1</v>
      </c>
      <c r="D322" s="32" t="s">
        <v>935</v>
      </c>
      <c r="E322" s="90"/>
      <c r="F322" s="439" t="s">
        <v>412</v>
      </c>
      <c r="G322" s="90">
        <v>421</v>
      </c>
      <c r="H322" s="90" t="s">
        <v>66</v>
      </c>
      <c r="I322" s="91">
        <v>50000</v>
      </c>
      <c r="J322" s="91"/>
      <c r="K322" s="91"/>
      <c r="L322" s="91">
        <f>K322+J322+I322</f>
        <v>50000</v>
      </c>
    </row>
    <row r="323" spans="1:12" ht="12.75" customHeight="1">
      <c r="A323" s="99"/>
      <c r="B323" s="99"/>
      <c r="C323" s="90">
        <v>1</v>
      </c>
      <c r="D323" s="32" t="s">
        <v>935</v>
      </c>
      <c r="E323" s="99"/>
      <c r="F323" s="439" t="s">
        <v>413</v>
      </c>
      <c r="G323" s="99">
        <v>423</v>
      </c>
      <c r="H323" s="99" t="s">
        <v>69</v>
      </c>
      <c r="I323" s="100">
        <v>700000</v>
      </c>
      <c r="J323" s="100"/>
      <c r="K323" s="100"/>
      <c r="L323" s="100">
        <f>K323+J323+I323</f>
        <v>700000</v>
      </c>
    </row>
    <row r="324" spans="1:12" ht="12.75" customHeight="1">
      <c r="A324" s="99"/>
      <c r="B324" s="99"/>
      <c r="C324" s="90">
        <v>1</v>
      </c>
      <c r="D324" s="32" t="s">
        <v>935</v>
      </c>
      <c r="E324" s="99"/>
      <c r="F324" s="439" t="s">
        <v>414</v>
      </c>
      <c r="G324" s="99">
        <v>511</v>
      </c>
      <c r="H324" s="99" t="s">
        <v>93</v>
      </c>
      <c r="I324" s="100">
        <v>3300000</v>
      </c>
      <c r="J324" s="100"/>
      <c r="K324" s="100"/>
      <c r="L324" s="100">
        <f>K324+J324+I324</f>
        <v>3300000</v>
      </c>
    </row>
    <row r="325" spans="1:12" ht="12.75" customHeight="1">
      <c r="A325" s="730" t="s">
        <v>586</v>
      </c>
      <c r="B325" s="724"/>
      <c r="C325" s="724"/>
      <c r="D325" s="724"/>
      <c r="E325" s="724"/>
      <c r="F325" s="724"/>
      <c r="G325" s="724"/>
      <c r="H325" s="725"/>
      <c r="I325" s="94">
        <f>SUM(I322:I324)</f>
        <v>4050000</v>
      </c>
      <c r="J325" s="94">
        <f>SUM(J322:J324)</f>
        <v>0</v>
      </c>
      <c r="K325" s="94">
        <f>SUM(K322:K324)</f>
        <v>0</v>
      </c>
      <c r="L325" s="95">
        <f>SUM(I325:K325)</f>
        <v>4050000</v>
      </c>
    </row>
    <row r="326" spans="1:12">
      <c r="A326" s="730" t="s">
        <v>594</v>
      </c>
      <c r="B326" s="724"/>
      <c r="C326" s="724"/>
      <c r="D326" s="724"/>
      <c r="E326" s="724"/>
      <c r="F326" s="724"/>
      <c r="G326" s="724"/>
      <c r="H326" s="725"/>
      <c r="I326" s="94">
        <f>SUM(I325)</f>
        <v>4050000</v>
      </c>
      <c r="J326" s="94">
        <f>SUM(J325)</f>
        <v>0</v>
      </c>
      <c r="K326" s="94">
        <f>SUM(K325)</f>
        <v>0</v>
      </c>
      <c r="L326" s="94">
        <f>SUM(I326:K326)</f>
        <v>4050000</v>
      </c>
    </row>
    <row r="327" spans="1:12">
      <c r="A327" s="718" t="s">
        <v>599</v>
      </c>
      <c r="B327" s="719"/>
      <c r="C327" s="719"/>
      <c r="D327" s="719"/>
      <c r="E327" s="719"/>
      <c r="F327" s="719"/>
      <c r="G327" s="719"/>
      <c r="H327" s="719"/>
      <c r="I327" s="613"/>
      <c r="J327" s="613"/>
      <c r="K327" s="613"/>
      <c r="L327" s="614"/>
    </row>
    <row r="328" spans="1:12" ht="13.5" customHeight="1">
      <c r="A328" s="718" t="s">
        <v>969</v>
      </c>
      <c r="B328" s="719"/>
      <c r="C328" s="719"/>
      <c r="D328" s="719"/>
      <c r="E328" s="719"/>
      <c r="F328" s="719"/>
      <c r="G328" s="719"/>
      <c r="H328" s="720"/>
      <c r="I328" s="541"/>
      <c r="J328" s="541"/>
      <c r="K328" s="541"/>
      <c r="L328" s="541"/>
    </row>
    <row r="329" spans="1:12" ht="12.75" customHeight="1">
      <c r="A329" s="718" t="s">
        <v>968</v>
      </c>
      <c r="B329" s="719"/>
      <c r="C329" s="719"/>
      <c r="D329" s="719"/>
      <c r="E329" s="719"/>
      <c r="F329" s="719"/>
      <c r="G329" s="719"/>
      <c r="H329" s="720"/>
      <c r="I329" s="541"/>
      <c r="J329" s="541"/>
      <c r="K329" s="541"/>
      <c r="L329" s="541"/>
    </row>
    <row r="330" spans="1:12" ht="12.75" customHeight="1">
      <c r="A330" s="730" t="s">
        <v>225</v>
      </c>
      <c r="B330" s="724"/>
      <c r="C330" s="724"/>
      <c r="D330" s="724"/>
      <c r="E330" s="724"/>
      <c r="F330" s="724"/>
      <c r="G330" s="724"/>
      <c r="H330" s="725"/>
      <c r="I330" s="527"/>
      <c r="J330" s="527"/>
      <c r="K330" s="527"/>
      <c r="L330" s="527"/>
    </row>
    <row r="331" spans="1:12" ht="12.75" customHeight="1">
      <c r="A331" s="162" t="s">
        <v>600</v>
      </c>
      <c r="B331" s="150" t="s">
        <v>162</v>
      </c>
      <c r="C331" s="150" t="s">
        <v>922</v>
      </c>
      <c r="D331" s="150" t="s">
        <v>962</v>
      </c>
      <c r="E331" s="150"/>
      <c r="F331" s="402" t="s">
        <v>178</v>
      </c>
      <c r="G331" s="152">
        <v>411</v>
      </c>
      <c r="H331" s="145" t="s">
        <v>153</v>
      </c>
      <c r="I331" s="219">
        <v>13796000</v>
      </c>
      <c r="J331" s="191"/>
      <c r="K331" s="191"/>
      <c r="L331" s="146">
        <f t="shared" ref="L331:L352" si="25">SUM(I331:K331)</f>
        <v>13796000</v>
      </c>
    </row>
    <row r="332" spans="1:12" ht="12.75" customHeight="1">
      <c r="A332" s="162" t="s">
        <v>600</v>
      </c>
      <c r="B332" s="150" t="s">
        <v>162</v>
      </c>
      <c r="C332" s="150" t="s">
        <v>922</v>
      </c>
      <c r="D332" s="150" t="s">
        <v>962</v>
      </c>
      <c r="E332" s="151"/>
      <c r="F332" s="439" t="s">
        <v>179</v>
      </c>
      <c r="G332" s="152">
        <v>412</v>
      </c>
      <c r="H332" s="145" t="s">
        <v>61</v>
      </c>
      <c r="I332" s="219">
        <v>2469600</v>
      </c>
      <c r="J332" s="191"/>
      <c r="K332" s="191"/>
      <c r="L332" s="146">
        <f t="shared" si="25"/>
        <v>2469600</v>
      </c>
    </row>
    <row r="333" spans="1:12" ht="12.75" customHeight="1">
      <c r="A333" s="162" t="s">
        <v>600</v>
      </c>
      <c r="B333" s="150" t="s">
        <v>162</v>
      </c>
      <c r="C333" s="150" t="s">
        <v>922</v>
      </c>
      <c r="D333" s="150" t="s">
        <v>962</v>
      </c>
      <c r="E333" s="151"/>
      <c r="F333" s="325" t="s">
        <v>381</v>
      </c>
      <c r="G333" s="152">
        <v>413</v>
      </c>
      <c r="H333" s="145" t="s">
        <v>62</v>
      </c>
      <c r="I333" s="191">
        <v>200000</v>
      </c>
      <c r="J333" s="191"/>
      <c r="K333" s="191"/>
      <c r="L333" s="146">
        <f t="shared" si="25"/>
        <v>200000</v>
      </c>
    </row>
    <row r="334" spans="1:12" ht="12.75" customHeight="1">
      <c r="A334" s="162" t="s">
        <v>600</v>
      </c>
      <c r="B334" s="150" t="s">
        <v>162</v>
      </c>
      <c r="C334" s="150" t="s">
        <v>922</v>
      </c>
      <c r="D334" s="150" t="s">
        <v>962</v>
      </c>
      <c r="E334" s="151"/>
      <c r="F334" s="439" t="s">
        <v>382</v>
      </c>
      <c r="G334" s="152">
        <v>414</v>
      </c>
      <c r="H334" s="145" t="s">
        <v>63</v>
      </c>
      <c r="I334" s="191">
        <v>500000</v>
      </c>
      <c r="J334" s="191"/>
      <c r="K334" s="222">
        <v>500000</v>
      </c>
      <c r="L334" s="146">
        <f t="shared" si="25"/>
        <v>1000000</v>
      </c>
    </row>
    <row r="335" spans="1:12" ht="12.75" customHeight="1">
      <c r="A335" s="162" t="s">
        <v>600</v>
      </c>
      <c r="B335" s="150" t="s">
        <v>162</v>
      </c>
      <c r="C335" s="150" t="s">
        <v>922</v>
      </c>
      <c r="D335" s="150" t="s">
        <v>962</v>
      </c>
      <c r="E335" s="151"/>
      <c r="F335" s="439" t="s">
        <v>383</v>
      </c>
      <c r="G335" s="152">
        <v>415</v>
      </c>
      <c r="H335" s="145" t="s">
        <v>154</v>
      </c>
      <c r="I335" s="191">
        <v>600000</v>
      </c>
      <c r="J335" s="191"/>
      <c r="K335" s="191"/>
      <c r="L335" s="146">
        <f t="shared" si="25"/>
        <v>600000</v>
      </c>
    </row>
    <row r="336" spans="1:12" ht="12.75" customHeight="1">
      <c r="A336" s="162" t="s">
        <v>600</v>
      </c>
      <c r="B336" s="150" t="s">
        <v>162</v>
      </c>
      <c r="C336" s="150" t="s">
        <v>922</v>
      </c>
      <c r="D336" s="150" t="s">
        <v>962</v>
      </c>
      <c r="E336" s="151"/>
      <c r="F336" s="439" t="s">
        <v>384</v>
      </c>
      <c r="G336" s="152">
        <v>416</v>
      </c>
      <c r="H336" s="145" t="s">
        <v>155</v>
      </c>
      <c r="I336" s="191">
        <v>500000</v>
      </c>
      <c r="J336" s="191"/>
      <c r="K336" s="191"/>
      <c r="L336" s="146">
        <f t="shared" si="25"/>
        <v>500000</v>
      </c>
    </row>
    <row r="337" spans="1:13">
      <c r="A337" s="162" t="s">
        <v>600</v>
      </c>
      <c r="B337" s="150" t="s">
        <v>162</v>
      </c>
      <c r="C337" s="150" t="s">
        <v>922</v>
      </c>
      <c r="D337" s="150" t="s">
        <v>962</v>
      </c>
      <c r="E337" s="151"/>
      <c r="F337" s="325" t="s">
        <v>385</v>
      </c>
      <c r="G337" s="152">
        <v>421</v>
      </c>
      <c r="H337" s="145" t="s">
        <v>66</v>
      </c>
      <c r="I337" s="218">
        <v>1940000</v>
      </c>
      <c r="J337" s="191"/>
      <c r="K337" s="191"/>
      <c r="L337" s="146">
        <f t="shared" si="25"/>
        <v>1940000</v>
      </c>
    </row>
    <row r="338" spans="1:13" ht="12.75" customHeight="1">
      <c r="A338" s="162" t="s">
        <v>600</v>
      </c>
      <c r="B338" s="150" t="s">
        <v>162</v>
      </c>
      <c r="C338" s="150" t="s">
        <v>922</v>
      </c>
      <c r="D338" s="150" t="s">
        <v>962</v>
      </c>
      <c r="E338" s="151"/>
      <c r="F338" s="325" t="s">
        <v>180</v>
      </c>
      <c r="G338" s="152">
        <v>422</v>
      </c>
      <c r="H338" s="145" t="s">
        <v>68</v>
      </c>
      <c r="I338" s="191">
        <v>50000</v>
      </c>
      <c r="J338" s="191"/>
      <c r="K338" s="191"/>
      <c r="L338" s="146">
        <f t="shared" si="25"/>
        <v>50000</v>
      </c>
    </row>
    <row r="339" spans="1:13">
      <c r="A339" s="162" t="s">
        <v>600</v>
      </c>
      <c r="B339" s="150" t="s">
        <v>162</v>
      </c>
      <c r="C339" s="150" t="s">
        <v>922</v>
      </c>
      <c r="D339" s="150" t="s">
        <v>962</v>
      </c>
      <c r="E339" s="145"/>
      <c r="F339" s="325" t="s">
        <v>181</v>
      </c>
      <c r="G339" s="152">
        <v>423</v>
      </c>
      <c r="H339" s="145" t="s">
        <v>69</v>
      </c>
      <c r="I339" s="218">
        <v>2000000</v>
      </c>
      <c r="J339" s="191"/>
      <c r="K339" s="191"/>
      <c r="L339" s="146">
        <f t="shared" si="25"/>
        <v>2000000</v>
      </c>
    </row>
    <row r="340" spans="1:13">
      <c r="A340" s="162" t="s">
        <v>600</v>
      </c>
      <c r="B340" s="150" t="s">
        <v>162</v>
      </c>
      <c r="C340" s="150" t="s">
        <v>922</v>
      </c>
      <c r="D340" s="150" t="s">
        <v>962</v>
      </c>
      <c r="E340" s="145"/>
      <c r="F340" s="325" t="s">
        <v>401</v>
      </c>
      <c r="G340" s="152">
        <v>424</v>
      </c>
      <c r="H340" s="145" t="s">
        <v>70</v>
      </c>
      <c r="I340" s="191">
        <v>800000</v>
      </c>
      <c r="J340" s="191"/>
      <c r="K340" s="191"/>
      <c r="L340" s="146">
        <f t="shared" si="25"/>
        <v>800000</v>
      </c>
    </row>
    <row r="341" spans="1:13" ht="15.75" customHeight="1">
      <c r="A341" s="162" t="s">
        <v>600</v>
      </c>
      <c r="B341" s="150" t="s">
        <v>162</v>
      </c>
      <c r="C341" s="150" t="s">
        <v>922</v>
      </c>
      <c r="D341" s="150" t="s">
        <v>962</v>
      </c>
      <c r="E341" s="145"/>
      <c r="F341" s="439" t="s">
        <v>402</v>
      </c>
      <c r="G341" s="145">
        <v>425</v>
      </c>
      <c r="H341" s="145" t="s">
        <v>71</v>
      </c>
      <c r="I341" s="219">
        <v>400000</v>
      </c>
      <c r="J341" s="191"/>
      <c r="K341" s="191"/>
      <c r="L341" s="146">
        <f t="shared" si="25"/>
        <v>400000</v>
      </c>
    </row>
    <row r="342" spans="1:13">
      <c r="A342" s="162" t="s">
        <v>600</v>
      </c>
      <c r="B342" s="150" t="s">
        <v>162</v>
      </c>
      <c r="C342" s="150" t="s">
        <v>922</v>
      </c>
      <c r="D342" s="150" t="s">
        <v>962</v>
      </c>
      <c r="E342" s="145"/>
      <c r="F342" s="325" t="s">
        <v>403</v>
      </c>
      <c r="G342" s="145">
        <v>426</v>
      </c>
      <c r="H342" s="145" t="s">
        <v>72</v>
      </c>
      <c r="I342" s="219">
        <v>300000</v>
      </c>
      <c r="J342" s="191"/>
      <c r="K342" s="191"/>
      <c r="L342" s="146">
        <f t="shared" si="25"/>
        <v>300000</v>
      </c>
    </row>
    <row r="343" spans="1:13" ht="18" customHeight="1">
      <c r="A343" s="162" t="s">
        <v>600</v>
      </c>
      <c r="B343" s="150" t="s">
        <v>162</v>
      </c>
      <c r="C343" s="150" t="s">
        <v>922</v>
      </c>
      <c r="D343" s="150" t="s">
        <v>962</v>
      </c>
      <c r="E343" s="145"/>
      <c r="F343" s="325" t="s">
        <v>404</v>
      </c>
      <c r="G343" s="145">
        <v>441</v>
      </c>
      <c r="H343" s="151" t="s">
        <v>76</v>
      </c>
      <c r="I343" s="191">
        <v>100000</v>
      </c>
      <c r="J343" s="191"/>
      <c r="K343" s="191"/>
      <c r="L343" s="146">
        <f t="shared" si="25"/>
        <v>100000</v>
      </c>
      <c r="M343" s="28"/>
    </row>
    <row r="344" spans="1:13" ht="15.75" customHeight="1">
      <c r="A344" s="162" t="s">
        <v>600</v>
      </c>
      <c r="B344" s="150" t="s">
        <v>162</v>
      </c>
      <c r="C344" s="150" t="s">
        <v>922</v>
      </c>
      <c r="D344" s="150" t="s">
        <v>962</v>
      </c>
      <c r="E344" s="145"/>
      <c r="F344" s="325" t="s">
        <v>405</v>
      </c>
      <c r="G344" s="145">
        <v>465</v>
      </c>
      <c r="H344" s="151" t="s">
        <v>161</v>
      </c>
      <c r="I344" s="191">
        <v>384400</v>
      </c>
      <c r="J344" s="191"/>
      <c r="K344" s="191"/>
      <c r="L344" s="146">
        <f t="shared" si="25"/>
        <v>384400</v>
      </c>
    </row>
    <row r="345" spans="1:13" ht="24">
      <c r="A345" s="162" t="s">
        <v>600</v>
      </c>
      <c r="B345" s="150" t="s">
        <v>162</v>
      </c>
      <c r="C345" s="150" t="s">
        <v>922</v>
      </c>
      <c r="D345" s="150" t="s">
        <v>962</v>
      </c>
      <c r="E345" s="145"/>
      <c r="F345" s="439" t="s">
        <v>406</v>
      </c>
      <c r="G345" s="145">
        <v>482</v>
      </c>
      <c r="H345" s="145" t="s">
        <v>157</v>
      </c>
      <c r="I345" s="222">
        <v>900000</v>
      </c>
      <c r="J345" s="191"/>
      <c r="K345" s="191"/>
      <c r="L345" s="146">
        <f t="shared" si="25"/>
        <v>900000</v>
      </c>
    </row>
    <row r="346" spans="1:13" ht="24">
      <c r="A346" s="162" t="s">
        <v>600</v>
      </c>
      <c r="B346" s="150" t="s">
        <v>162</v>
      </c>
      <c r="C346" s="150" t="s">
        <v>922</v>
      </c>
      <c r="D346" s="150" t="s">
        <v>962</v>
      </c>
      <c r="E346" s="145"/>
      <c r="F346" s="325" t="s">
        <v>407</v>
      </c>
      <c r="G346" s="145">
        <v>483</v>
      </c>
      <c r="H346" s="151" t="s">
        <v>85</v>
      </c>
      <c r="I346" s="191">
        <v>1000000</v>
      </c>
      <c r="J346" s="191"/>
      <c r="K346" s="191"/>
      <c r="L346" s="146">
        <f t="shared" si="25"/>
        <v>1000000</v>
      </c>
    </row>
    <row r="347" spans="1:13" ht="36">
      <c r="A347" s="162" t="s">
        <v>600</v>
      </c>
      <c r="B347" s="150" t="s">
        <v>162</v>
      </c>
      <c r="C347" s="150" t="s">
        <v>922</v>
      </c>
      <c r="D347" s="150" t="s">
        <v>962</v>
      </c>
      <c r="E347" s="145"/>
      <c r="F347" s="439" t="s">
        <v>408</v>
      </c>
      <c r="G347" s="145">
        <v>484</v>
      </c>
      <c r="H347" s="145" t="s">
        <v>530</v>
      </c>
      <c r="I347" s="191">
        <v>500000</v>
      </c>
      <c r="J347" s="191"/>
      <c r="K347" s="191"/>
      <c r="L347" s="146">
        <f t="shared" si="25"/>
        <v>500000</v>
      </c>
    </row>
    <row r="348" spans="1:13">
      <c r="A348" s="162" t="s">
        <v>600</v>
      </c>
      <c r="B348" s="150" t="s">
        <v>162</v>
      </c>
      <c r="C348" s="150" t="s">
        <v>922</v>
      </c>
      <c r="D348" s="150" t="s">
        <v>962</v>
      </c>
      <c r="E348" s="145"/>
      <c r="F348" s="325" t="s">
        <v>409</v>
      </c>
      <c r="G348" s="145">
        <v>485</v>
      </c>
      <c r="H348" s="142" t="s">
        <v>766</v>
      </c>
      <c r="I348" s="191">
        <v>100000</v>
      </c>
      <c r="J348" s="191"/>
      <c r="K348" s="191"/>
      <c r="L348" s="146">
        <f t="shared" si="25"/>
        <v>100000</v>
      </c>
    </row>
    <row r="349" spans="1:13">
      <c r="A349" s="162" t="s">
        <v>600</v>
      </c>
      <c r="B349" s="150" t="s">
        <v>162</v>
      </c>
      <c r="C349" s="150" t="s">
        <v>922</v>
      </c>
      <c r="D349" s="150" t="s">
        <v>962</v>
      </c>
      <c r="E349" s="90"/>
      <c r="F349" s="325" t="s">
        <v>410</v>
      </c>
      <c r="G349" s="90">
        <v>511</v>
      </c>
      <c r="H349" s="142" t="s">
        <v>93</v>
      </c>
      <c r="I349" s="219"/>
      <c r="J349" s="191">
        <v>0</v>
      </c>
      <c r="K349" s="220"/>
      <c r="L349" s="91">
        <f t="shared" si="25"/>
        <v>0</v>
      </c>
      <c r="M349" s="28"/>
    </row>
    <row r="350" spans="1:13">
      <c r="A350" s="162" t="s">
        <v>600</v>
      </c>
      <c r="B350" s="150" t="s">
        <v>162</v>
      </c>
      <c r="C350" s="150" t="s">
        <v>922</v>
      </c>
      <c r="D350" s="150" t="s">
        <v>962</v>
      </c>
      <c r="E350" s="509"/>
      <c r="F350" s="325" t="s">
        <v>411</v>
      </c>
      <c r="G350" s="90">
        <v>512</v>
      </c>
      <c r="H350" s="142" t="s">
        <v>94</v>
      </c>
      <c r="I350" s="191">
        <v>100000</v>
      </c>
      <c r="J350" s="191">
        <v>0</v>
      </c>
      <c r="K350" s="191"/>
      <c r="L350" s="91">
        <f t="shared" si="25"/>
        <v>100000</v>
      </c>
    </row>
    <row r="351" spans="1:13">
      <c r="A351" s="162" t="s">
        <v>600</v>
      </c>
      <c r="B351" s="150" t="s">
        <v>162</v>
      </c>
      <c r="C351" s="150" t="s">
        <v>922</v>
      </c>
      <c r="D351" s="150" t="s">
        <v>962</v>
      </c>
      <c r="E351" s="509"/>
      <c r="F351" s="325" t="s">
        <v>822</v>
      </c>
      <c r="G351" s="90">
        <v>515</v>
      </c>
      <c r="H351" s="142" t="s">
        <v>95</v>
      </c>
      <c r="I351" s="191">
        <v>360000</v>
      </c>
      <c r="J351" s="191"/>
      <c r="K351" s="191"/>
      <c r="L351" s="91">
        <f t="shared" si="25"/>
        <v>360000</v>
      </c>
    </row>
    <row r="352" spans="1:13" ht="12.75" customHeight="1">
      <c r="A352" s="730" t="s">
        <v>191</v>
      </c>
      <c r="B352" s="724"/>
      <c r="C352" s="724"/>
      <c r="D352" s="724"/>
      <c r="E352" s="724"/>
      <c r="F352" s="724"/>
      <c r="G352" s="724"/>
      <c r="H352" s="725"/>
      <c r="I352" s="437">
        <f>SUM(I331:I351)</f>
        <v>27000000</v>
      </c>
      <c r="J352" s="94"/>
      <c r="K352" s="94">
        <f>SUM(K331:K350)</f>
        <v>500000</v>
      </c>
      <c r="L352" s="95">
        <f t="shared" si="25"/>
        <v>27500000</v>
      </c>
    </row>
    <row r="353" spans="1:15" ht="12.75" customHeight="1">
      <c r="A353" s="718" t="s">
        <v>970</v>
      </c>
      <c r="B353" s="719"/>
      <c r="C353" s="719"/>
      <c r="D353" s="719"/>
      <c r="E353" s="719"/>
      <c r="F353" s="719"/>
      <c r="G353" s="719"/>
      <c r="H353" s="720"/>
      <c r="J353" s="541"/>
      <c r="K353" s="541"/>
      <c r="L353" s="541"/>
    </row>
    <row r="354" spans="1:15" ht="12.75" customHeight="1">
      <c r="A354" s="718" t="s">
        <v>1099</v>
      </c>
      <c r="B354" s="719"/>
      <c r="C354" s="719"/>
      <c r="D354" s="719"/>
      <c r="E354" s="719"/>
      <c r="F354" s="719"/>
      <c r="G354" s="719"/>
      <c r="H354" s="719"/>
      <c r="I354" s="613"/>
      <c r="J354" s="613"/>
      <c r="K354" s="613"/>
      <c r="L354" s="614"/>
    </row>
    <row r="355" spans="1:15" ht="12.75" customHeight="1">
      <c r="A355" s="718" t="s">
        <v>977</v>
      </c>
      <c r="B355" s="719"/>
      <c r="C355" s="719"/>
      <c r="D355" s="719"/>
      <c r="E355" s="719"/>
      <c r="F355" s="719"/>
      <c r="G355" s="719"/>
      <c r="H355" s="720"/>
      <c r="I355" s="541"/>
      <c r="J355" s="541"/>
      <c r="K355" s="541"/>
      <c r="L355" s="541"/>
    </row>
    <row r="356" spans="1:15" ht="12.75" customHeight="1">
      <c r="A356" s="68">
        <v>3.05</v>
      </c>
      <c r="B356" s="68">
        <v>510</v>
      </c>
      <c r="C356" s="68">
        <v>2</v>
      </c>
      <c r="D356" s="150" t="s">
        <v>945</v>
      </c>
      <c r="E356" s="68"/>
      <c r="F356" s="439" t="s">
        <v>380</v>
      </c>
      <c r="G356" s="68">
        <v>421</v>
      </c>
      <c r="H356" s="68" t="s">
        <v>66</v>
      </c>
      <c r="I356" s="569">
        <v>500000</v>
      </c>
      <c r="J356" s="89"/>
      <c r="K356" s="89"/>
      <c r="L356" s="619">
        <f>SUM(I356:K356)</f>
        <v>500000</v>
      </c>
    </row>
    <row r="357" spans="1:15" ht="14.25" customHeight="1">
      <c r="A357" s="162" t="s">
        <v>600</v>
      </c>
      <c r="B357" s="190">
        <v>510</v>
      </c>
      <c r="C357" s="150" t="s">
        <v>923</v>
      </c>
      <c r="D357" s="150" t="s">
        <v>945</v>
      </c>
      <c r="E357" s="447"/>
      <c r="F357" s="439" t="s">
        <v>380</v>
      </c>
      <c r="G357" s="190">
        <v>425</v>
      </c>
      <c r="H357" s="258" t="s">
        <v>71</v>
      </c>
      <c r="I357" s="530">
        <v>2500000</v>
      </c>
      <c r="J357" s="139"/>
      <c r="K357" s="139"/>
      <c r="L357" s="139">
        <f>SUM(I357:K357)</f>
        <v>2500000</v>
      </c>
    </row>
    <row r="358" spans="1:15" ht="12.75" customHeight="1">
      <c r="A358" s="718" t="s">
        <v>978</v>
      </c>
      <c r="B358" s="719"/>
      <c r="C358" s="719"/>
      <c r="D358" s="719"/>
      <c r="E358" s="719"/>
      <c r="F358" s="719"/>
      <c r="G358" s="719"/>
      <c r="H358" s="720"/>
      <c r="I358" s="541"/>
      <c r="J358" s="541"/>
      <c r="K358" s="541"/>
      <c r="L358" s="541"/>
    </row>
    <row r="359" spans="1:15" ht="12.75" customHeight="1">
      <c r="A359" s="718" t="s">
        <v>1116</v>
      </c>
      <c r="B359" s="719"/>
      <c r="C359" s="719"/>
      <c r="D359" s="719"/>
      <c r="E359" s="719"/>
      <c r="F359" s="719"/>
      <c r="G359" s="719"/>
      <c r="H359" s="719"/>
      <c r="I359" s="613"/>
      <c r="J359" s="613"/>
      <c r="K359" s="613"/>
      <c r="L359" s="614"/>
    </row>
    <row r="360" spans="1:15" s="182" customFormat="1" ht="15.75" customHeight="1">
      <c r="A360" s="162" t="s">
        <v>600</v>
      </c>
      <c r="B360" s="190">
        <v>520</v>
      </c>
      <c r="C360" s="150" t="s">
        <v>923</v>
      </c>
      <c r="D360" s="150" t="s">
        <v>975</v>
      </c>
      <c r="E360" s="447"/>
      <c r="F360" s="439" t="s">
        <v>380</v>
      </c>
      <c r="G360" s="190">
        <v>421</v>
      </c>
      <c r="H360" s="258" t="s">
        <v>66</v>
      </c>
      <c r="I360" s="438">
        <v>43000000</v>
      </c>
      <c r="J360" s="139"/>
      <c r="K360" s="139"/>
      <c r="L360" s="139">
        <f>SUM(I360:K360)</f>
        <v>43000000</v>
      </c>
      <c r="N360" s="135"/>
      <c r="O360" s="136"/>
    </row>
    <row r="361" spans="1:15" ht="18.75" customHeight="1">
      <c r="A361" s="718" t="s">
        <v>1165</v>
      </c>
      <c r="B361" s="719"/>
      <c r="C361" s="719"/>
      <c r="D361" s="719"/>
      <c r="E361" s="719"/>
      <c r="F361" s="719"/>
      <c r="G361" s="719"/>
      <c r="H361" s="719"/>
      <c r="I361" s="720"/>
      <c r="J361" s="541"/>
      <c r="K361" s="541"/>
      <c r="L361" s="541"/>
    </row>
    <row r="362" spans="1:15" ht="12.75" customHeight="1">
      <c r="A362" s="162" t="s">
        <v>600</v>
      </c>
      <c r="B362" s="190">
        <v>520</v>
      </c>
      <c r="C362" s="150" t="s">
        <v>923</v>
      </c>
      <c r="D362" s="150"/>
      <c r="E362" s="447" t="s">
        <v>935</v>
      </c>
      <c r="F362" s="439" t="s">
        <v>380</v>
      </c>
      <c r="G362" s="190">
        <v>511</v>
      </c>
      <c r="H362" s="258" t="s">
        <v>93</v>
      </c>
      <c r="I362" s="530">
        <v>160000</v>
      </c>
      <c r="J362" s="139"/>
      <c r="K362" s="139"/>
      <c r="L362" s="139">
        <f>SUM(I362:K362)</f>
        <v>160000</v>
      </c>
    </row>
    <row r="363" spans="1:15" ht="15" customHeight="1">
      <c r="A363" s="718" t="s">
        <v>1166</v>
      </c>
      <c r="B363" s="719"/>
      <c r="C363" s="719"/>
      <c r="D363" s="719"/>
      <c r="E363" s="719"/>
      <c r="F363" s="719"/>
      <c r="G363" s="719"/>
      <c r="H363" s="719"/>
      <c r="I363" s="720"/>
      <c r="J363" s="617"/>
      <c r="K363" s="617"/>
      <c r="L363" s="617"/>
    </row>
    <row r="364" spans="1:15" ht="12.75" customHeight="1">
      <c r="A364" s="162" t="s">
        <v>600</v>
      </c>
      <c r="B364" s="190">
        <v>520</v>
      </c>
      <c r="C364" s="150" t="s">
        <v>923</v>
      </c>
      <c r="D364" s="150"/>
      <c r="E364" s="447" t="s">
        <v>935</v>
      </c>
      <c r="F364" s="439" t="s">
        <v>380</v>
      </c>
      <c r="G364" s="190">
        <v>511</v>
      </c>
      <c r="H364" s="258" t="s">
        <v>93</v>
      </c>
      <c r="I364" s="530">
        <v>225000</v>
      </c>
      <c r="J364" s="139"/>
      <c r="K364" s="139"/>
      <c r="L364" s="139">
        <f>SUM(I364:K364)</f>
        <v>225000</v>
      </c>
    </row>
    <row r="365" spans="1:15" ht="12.75" customHeight="1">
      <c r="A365" s="718" t="s">
        <v>1167</v>
      </c>
      <c r="B365" s="719"/>
      <c r="C365" s="719"/>
      <c r="D365" s="719"/>
      <c r="E365" s="719"/>
      <c r="F365" s="719"/>
      <c r="G365" s="719"/>
      <c r="H365" s="719"/>
      <c r="I365" s="719"/>
      <c r="J365" s="720"/>
      <c r="K365" s="617"/>
      <c r="L365" s="617"/>
    </row>
    <row r="366" spans="1:15" ht="12.75" customHeight="1">
      <c r="A366" s="162" t="s">
        <v>600</v>
      </c>
      <c r="B366" s="190">
        <v>520</v>
      </c>
      <c r="C366" s="150" t="s">
        <v>923</v>
      </c>
      <c r="D366" s="150"/>
      <c r="E366" s="447" t="s">
        <v>935</v>
      </c>
      <c r="F366" s="439" t="s">
        <v>380</v>
      </c>
      <c r="G366" s="190">
        <v>511</v>
      </c>
      <c r="H366" s="258" t="s">
        <v>93</v>
      </c>
      <c r="I366" s="530">
        <v>500000</v>
      </c>
      <c r="J366" s="139"/>
      <c r="K366" s="139"/>
      <c r="L366" s="139">
        <f>SUM(I366:K366)</f>
        <v>500000</v>
      </c>
    </row>
    <row r="367" spans="1:15" ht="12.75" customHeight="1">
      <c r="A367" s="718" t="s">
        <v>1168</v>
      </c>
      <c r="B367" s="719"/>
      <c r="C367" s="719"/>
      <c r="D367" s="719"/>
      <c r="E367" s="719"/>
      <c r="F367" s="719"/>
      <c r="G367" s="719"/>
      <c r="H367" s="719"/>
      <c r="I367" s="719"/>
      <c r="J367" s="720"/>
      <c r="K367" s="617"/>
      <c r="L367" s="617"/>
      <c r="M367" s="28"/>
    </row>
    <row r="368" spans="1:15" ht="18" customHeight="1">
      <c r="A368" s="162" t="s">
        <v>600</v>
      </c>
      <c r="B368" s="190">
        <v>520</v>
      </c>
      <c r="C368" s="150" t="s">
        <v>923</v>
      </c>
      <c r="D368" s="150"/>
      <c r="E368" s="447" t="s">
        <v>935</v>
      </c>
      <c r="F368" s="439" t="s">
        <v>380</v>
      </c>
      <c r="G368" s="190">
        <v>511</v>
      </c>
      <c r="H368" s="258" t="s">
        <v>93</v>
      </c>
      <c r="I368" s="530">
        <v>275000</v>
      </c>
      <c r="J368" s="139"/>
      <c r="K368" s="139"/>
      <c r="L368" s="139">
        <f>SUM(I368:K368)</f>
        <v>275000</v>
      </c>
    </row>
    <row r="369" spans="1:13" ht="12.75" customHeight="1">
      <c r="A369" s="718" t="s">
        <v>1169</v>
      </c>
      <c r="B369" s="719"/>
      <c r="C369" s="719"/>
      <c r="D369" s="719"/>
      <c r="E369" s="719"/>
      <c r="F369" s="719"/>
      <c r="G369" s="719"/>
      <c r="H369" s="719"/>
      <c r="I369" s="719"/>
      <c r="J369" s="719"/>
      <c r="K369" s="719"/>
      <c r="L369" s="720"/>
    </row>
    <row r="370" spans="1:13" ht="12.75" customHeight="1">
      <c r="A370" s="162" t="s">
        <v>600</v>
      </c>
      <c r="B370" s="190">
        <v>520</v>
      </c>
      <c r="C370" s="150" t="s">
        <v>923</v>
      </c>
      <c r="D370" s="150"/>
      <c r="E370" s="447" t="s">
        <v>935</v>
      </c>
      <c r="F370" s="439" t="s">
        <v>380</v>
      </c>
      <c r="G370" s="190">
        <v>511</v>
      </c>
      <c r="H370" s="258" t="s">
        <v>93</v>
      </c>
      <c r="I370" s="530">
        <v>180000</v>
      </c>
      <c r="J370" s="139"/>
      <c r="K370" s="139"/>
      <c r="L370" s="139">
        <f>SUM(I370:K370)</f>
        <v>180000</v>
      </c>
    </row>
    <row r="371" spans="1:13">
      <c r="A371" s="718" t="s">
        <v>1174</v>
      </c>
      <c r="B371" s="719"/>
      <c r="C371" s="719"/>
      <c r="D371" s="719"/>
      <c r="E371" s="719"/>
      <c r="F371" s="719"/>
      <c r="G371" s="719"/>
      <c r="H371" s="719"/>
      <c r="I371" s="719"/>
      <c r="J371" s="615"/>
      <c r="K371" s="615"/>
      <c r="L371" s="616"/>
    </row>
    <row r="372" spans="1:13" ht="12.75" customHeight="1">
      <c r="A372" s="162" t="s">
        <v>600</v>
      </c>
      <c r="B372" s="190">
        <v>520</v>
      </c>
      <c r="C372" s="150" t="s">
        <v>923</v>
      </c>
      <c r="D372" s="150"/>
      <c r="E372" s="447" t="s">
        <v>945</v>
      </c>
      <c r="F372" s="439" t="s">
        <v>380</v>
      </c>
      <c r="G372" s="190">
        <v>511</v>
      </c>
      <c r="H372" s="258" t="s">
        <v>93</v>
      </c>
      <c r="I372" s="530">
        <v>11000000</v>
      </c>
      <c r="J372" s="139"/>
      <c r="K372" s="139"/>
      <c r="L372" s="139">
        <f>SUM(I372:K372)</f>
        <v>11000000</v>
      </c>
    </row>
    <row r="373" spans="1:13" ht="12.75" customHeight="1">
      <c r="A373" s="718" t="s">
        <v>1175</v>
      </c>
      <c r="B373" s="719"/>
      <c r="C373" s="719"/>
      <c r="D373" s="719"/>
      <c r="E373" s="719"/>
      <c r="F373" s="719"/>
      <c r="G373" s="719"/>
      <c r="H373" s="719"/>
      <c r="I373" s="719"/>
      <c r="J373" s="620"/>
      <c r="K373" s="620"/>
      <c r="L373" s="621"/>
    </row>
    <row r="374" spans="1:13" ht="12.75" customHeight="1">
      <c r="A374" s="162" t="s">
        <v>600</v>
      </c>
      <c r="B374" s="190">
        <v>520</v>
      </c>
      <c r="C374" s="150" t="s">
        <v>923</v>
      </c>
      <c r="D374" s="150"/>
      <c r="E374" s="447" t="s">
        <v>945</v>
      </c>
      <c r="F374" s="439" t="s">
        <v>380</v>
      </c>
      <c r="G374" s="190">
        <v>511</v>
      </c>
      <c r="H374" s="258" t="s">
        <v>93</v>
      </c>
      <c r="I374" s="530">
        <v>4000000</v>
      </c>
      <c r="J374" s="139"/>
      <c r="K374" s="139"/>
      <c r="L374" s="139">
        <f>SUM(I374:K374)</f>
        <v>4000000</v>
      </c>
    </row>
    <row r="375" spans="1:13">
      <c r="A375" s="718" t="s">
        <v>1182</v>
      </c>
      <c r="B375" s="719"/>
      <c r="C375" s="719"/>
      <c r="D375" s="719"/>
      <c r="E375" s="719"/>
      <c r="F375" s="719"/>
      <c r="G375" s="719"/>
      <c r="H375" s="719"/>
      <c r="I375" s="719"/>
      <c r="J375" s="620"/>
      <c r="K375" s="620"/>
      <c r="L375" s="621"/>
      <c r="M375" s="540"/>
    </row>
    <row r="376" spans="1:13" ht="12.75" customHeight="1">
      <c r="A376" s="162" t="s">
        <v>600</v>
      </c>
      <c r="B376" s="190">
        <v>520</v>
      </c>
      <c r="C376" s="150" t="s">
        <v>923</v>
      </c>
      <c r="D376" s="150"/>
      <c r="E376" s="447" t="s">
        <v>945</v>
      </c>
      <c r="F376" s="439" t="s">
        <v>380</v>
      </c>
      <c r="G376" s="190">
        <v>511</v>
      </c>
      <c r="H376" s="258" t="s">
        <v>93</v>
      </c>
      <c r="I376" s="530">
        <v>7000000</v>
      </c>
      <c r="J376" s="139"/>
      <c r="K376" s="139"/>
      <c r="L376" s="139">
        <f>SUM(I376:K376)</f>
        <v>7000000</v>
      </c>
    </row>
    <row r="377" spans="1:13" ht="12.75" customHeight="1">
      <c r="A377" s="718" t="s">
        <v>1176</v>
      </c>
      <c r="B377" s="719"/>
      <c r="C377" s="719"/>
      <c r="D377" s="719"/>
      <c r="E377" s="719"/>
      <c r="F377" s="719"/>
      <c r="G377" s="719"/>
      <c r="H377" s="719"/>
      <c r="I377" s="719"/>
      <c r="J377" s="620"/>
      <c r="K377" s="620"/>
      <c r="L377" s="621"/>
    </row>
    <row r="378" spans="1:13" ht="12.75" customHeight="1">
      <c r="A378" s="162" t="s">
        <v>600</v>
      </c>
      <c r="B378" s="190">
        <v>520</v>
      </c>
      <c r="C378" s="150" t="s">
        <v>923</v>
      </c>
      <c r="D378" s="150"/>
      <c r="E378" s="447" t="s">
        <v>945</v>
      </c>
      <c r="F378" s="439" t="s">
        <v>380</v>
      </c>
      <c r="G378" s="190">
        <v>511</v>
      </c>
      <c r="H378" s="258" t="s">
        <v>93</v>
      </c>
      <c r="I378" s="530">
        <v>4000000</v>
      </c>
      <c r="J378" s="139"/>
      <c r="K378" s="139"/>
      <c r="L378" s="139">
        <f>SUM(I378:K378)</f>
        <v>4000000</v>
      </c>
    </row>
    <row r="379" spans="1:13" ht="12.75" customHeight="1">
      <c r="A379" s="718" t="s">
        <v>1183</v>
      </c>
      <c r="B379" s="719"/>
      <c r="C379" s="719"/>
      <c r="D379" s="719"/>
      <c r="E379" s="719"/>
      <c r="F379" s="719"/>
      <c r="G379" s="719"/>
      <c r="H379" s="719"/>
      <c r="I379" s="719"/>
      <c r="J379" s="719"/>
      <c r="K379" s="719"/>
      <c r="L379" s="720"/>
    </row>
    <row r="380" spans="1:13">
      <c r="A380" s="162" t="s">
        <v>600</v>
      </c>
      <c r="B380" s="190">
        <v>520</v>
      </c>
      <c r="C380" s="150" t="s">
        <v>923</v>
      </c>
      <c r="D380" s="150"/>
      <c r="E380" s="447" t="s">
        <v>971</v>
      </c>
      <c r="F380" s="439" t="s">
        <v>380</v>
      </c>
      <c r="G380" s="190">
        <v>511</v>
      </c>
      <c r="H380" s="258" t="s">
        <v>93</v>
      </c>
      <c r="I380" s="530">
        <v>7000000</v>
      </c>
      <c r="J380" s="139"/>
      <c r="K380" s="139"/>
      <c r="L380" s="139">
        <f>SUM(I380:K380)</f>
        <v>7000000</v>
      </c>
    </row>
    <row r="381" spans="1:13" ht="12.75" customHeight="1">
      <c r="A381" s="718" t="s">
        <v>1177</v>
      </c>
      <c r="B381" s="719"/>
      <c r="C381" s="719"/>
      <c r="D381" s="719"/>
      <c r="E381" s="719"/>
      <c r="F381" s="719"/>
      <c r="G381" s="719"/>
      <c r="H381" s="719"/>
      <c r="I381" s="719"/>
      <c r="J381" s="719"/>
      <c r="K381" s="719"/>
      <c r="L381" s="720"/>
    </row>
    <row r="382" spans="1:13" ht="17.25" customHeight="1">
      <c r="A382" s="162" t="s">
        <v>600</v>
      </c>
      <c r="B382" s="190">
        <v>520</v>
      </c>
      <c r="C382" s="150" t="s">
        <v>923</v>
      </c>
      <c r="D382" s="150"/>
      <c r="E382" s="447" t="s">
        <v>972</v>
      </c>
      <c r="F382" s="439" t="s">
        <v>380</v>
      </c>
      <c r="G382" s="190">
        <v>511</v>
      </c>
      <c r="H382" s="258" t="s">
        <v>93</v>
      </c>
      <c r="I382" s="530">
        <v>800000</v>
      </c>
      <c r="J382" s="139"/>
      <c r="K382" s="139"/>
      <c r="L382" s="139">
        <f>SUM(I382:K382)</f>
        <v>800000</v>
      </c>
    </row>
    <row r="383" spans="1:13">
      <c r="A383" s="718" t="s">
        <v>1178</v>
      </c>
      <c r="B383" s="719"/>
      <c r="C383" s="719"/>
      <c r="D383" s="719"/>
      <c r="E383" s="719"/>
      <c r="F383" s="719"/>
      <c r="G383" s="719"/>
      <c r="H383" s="719"/>
      <c r="I383" s="719"/>
      <c r="J383" s="719"/>
      <c r="K383" s="719"/>
      <c r="L383" s="720"/>
    </row>
    <row r="384" spans="1:13">
      <c r="A384" s="162" t="s">
        <v>600</v>
      </c>
      <c r="B384" s="190">
        <v>520</v>
      </c>
      <c r="C384" s="150" t="s">
        <v>923</v>
      </c>
      <c r="D384" s="150"/>
      <c r="E384" s="447" t="s">
        <v>972</v>
      </c>
      <c r="F384" s="439" t="s">
        <v>380</v>
      </c>
      <c r="G384" s="190">
        <v>511</v>
      </c>
      <c r="H384" s="258" t="s">
        <v>93</v>
      </c>
      <c r="I384" s="530">
        <v>5000000</v>
      </c>
      <c r="J384" s="139"/>
      <c r="K384" s="139"/>
      <c r="L384" s="139">
        <f>SUM(I384:K384)</f>
        <v>5000000</v>
      </c>
    </row>
    <row r="385" spans="1:12">
      <c r="A385" s="718" t="s">
        <v>1179</v>
      </c>
      <c r="B385" s="719"/>
      <c r="C385" s="719"/>
      <c r="D385" s="719"/>
      <c r="E385" s="719"/>
      <c r="F385" s="719"/>
      <c r="G385" s="719"/>
      <c r="H385" s="719"/>
      <c r="I385" s="719"/>
      <c r="J385" s="719"/>
      <c r="K385" s="719"/>
      <c r="L385" s="720"/>
    </row>
    <row r="386" spans="1:12" ht="12.75" customHeight="1">
      <c r="A386" s="162" t="s">
        <v>600</v>
      </c>
      <c r="B386" s="190">
        <v>520</v>
      </c>
      <c r="C386" s="150" t="s">
        <v>923</v>
      </c>
      <c r="D386" s="150"/>
      <c r="E386" s="447" t="s">
        <v>972</v>
      </c>
      <c r="F386" s="439" t="s">
        <v>380</v>
      </c>
      <c r="G386" s="190">
        <v>511</v>
      </c>
      <c r="H386" s="258" t="s">
        <v>93</v>
      </c>
      <c r="I386" s="530">
        <v>1200000</v>
      </c>
      <c r="J386" s="139"/>
      <c r="K386" s="139"/>
      <c r="L386" s="139">
        <f>SUM(I386:K386)</f>
        <v>1200000</v>
      </c>
    </row>
    <row r="387" spans="1:12" ht="12.75" customHeight="1">
      <c r="A387" s="718" t="s">
        <v>1180</v>
      </c>
      <c r="B387" s="719"/>
      <c r="C387" s="719"/>
      <c r="D387" s="719"/>
      <c r="E387" s="719"/>
      <c r="F387" s="719"/>
      <c r="G387" s="719"/>
      <c r="H387" s="719"/>
      <c r="I387" s="719"/>
      <c r="J387" s="719"/>
      <c r="K387" s="719"/>
      <c r="L387" s="720"/>
    </row>
    <row r="388" spans="1:12" ht="12.75" customHeight="1">
      <c r="A388" s="162" t="s">
        <v>600</v>
      </c>
      <c r="B388" s="190">
        <v>520</v>
      </c>
      <c r="C388" s="150" t="s">
        <v>923</v>
      </c>
      <c r="D388" s="150"/>
      <c r="E388" s="447" t="s">
        <v>972</v>
      </c>
      <c r="F388" s="439" t="s">
        <v>380</v>
      </c>
      <c r="G388" s="190">
        <v>511</v>
      </c>
      <c r="H388" s="258" t="s">
        <v>93</v>
      </c>
      <c r="I388" s="530">
        <v>5000000</v>
      </c>
      <c r="J388" s="139"/>
      <c r="K388" s="139"/>
      <c r="L388" s="139">
        <f>SUM(I388:K388)</f>
        <v>5000000</v>
      </c>
    </row>
    <row r="389" spans="1:12" ht="12.75" customHeight="1">
      <c r="A389" s="718" t="s">
        <v>1181</v>
      </c>
      <c r="B389" s="719"/>
      <c r="C389" s="719"/>
      <c r="D389" s="719"/>
      <c r="E389" s="719"/>
      <c r="F389" s="719"/>
      <c r="G389" s="719"/>
      <c r="H389" s="719"/>
      <c r="I389" s="719"/>
      <c r="J389" s="719"/>
      <c r="K389" s="719"/>
      <c r="L389" s="720"/>
    </row>
    <row r="390" spans="1:12">
      <c r="A390" s="162" t="s">
        <v>600</v>
      </c>
      <c r="B390" s="190">
        <v>520</v>
      </c>
      <c r="C390" s="150" t="s">
        <v>923</v>
      </c>
      <c r="D390" s="150"/>
      <c r="E390" s="447" t="s">
        <v>972</v>
      </c>
      <c r="F390" s="439" t="s">
        <v>380</v>
      </c>
      <c r="G390" s="190">
        <v>511</v>
      </c>
      <c r="H390" s="258" t="s">
        <v>93</v>
      </c>
      <c r="I390" s="543">
        <v>15000000</v>
      </c>
      <c r="J390" s="139"/>
      <c r="K390" s="139"/>
      <c r="L390" s="139">
        <f>SUM(I390:K390)</f>
        <v>15000000</v>
      </c>
    </row>
    <row r="391" spans="1:12">
      <c r="A391" s="718" t="s">
        <v>976</v>
      </c>
      <c r="B391" s="719"/>
      <c r="C391" s="719"/>
      <c r="D391" s="719"/>
      <c r="E391" s="719"/>
      <c r="F391" s="719"/>
      <c r="G391" s="719"/>
      <c r="H391" s="719"/>
      <c r="I391" s="615"/>
      <c r="J391" s="615"/>
      <c r="K391" s="615"/>
      <c r="L391" s="616"/>
    </row>
    <row r="392" spans="1:12">
      <c r="A392" s="162" t="s">
        <v>600</v>
      </c>
      <c r="B392" s="90">
        <v>520</v>
      </c>
      <c r="C392" s="109" t="s">
        <v>923</v>
      </c>
      <c r="D392" s="109"/>
      <c r="E392" s="32" t="s">
        <v>972</v>
      </c>
      <c r="F392" s="439" t="s">
        <v>380</v>
      </c>
      <c r="G392" s="90">
        <v>511</v>
      </c>
      <c r="H392" s="90" t="s">
        <v>93</v>
      </c>
      <c r="I392" s="46"/>
      <c r="J392" s="91"/>
      <c r="K392" s="91"/>
      <c r="L392" s="139">
        <f>SUM(I392:K392)</f>
        <v>0</v>
      </c>
    </row>
    <row r="393" spans="1:12" ht="12.75" customHeight="1">
      <c r="A393" s="718" t="s">
        <v>974</v>
      </c>
      <c r="B393" s="719"/>
      <c r="C393" s="719"/>
      <c r="D393" s="719"/>
      <c r="E393" s="719"/>
      <c r="F393" s="719"/>
      <c r="G393" s="719"/>
      <c r="H393" s="719"/>
      <c r="I393" s="620"/>
      <c r="J393" s="620"/>
      <c r="K393" s="620"/>
      <c r="L393" s="616"/>
    </row>
    <row r="394" spans="1:12" ht="12.75" customHeight="1">
      <c r="A394" s="162" t="s">
        <v>600</v>
      </c>
      <c r="B394" s="90">
        <v>520</v>
      </c>
      <c r="C394" s="109" t="s">
        <v>923</v>
      </c>
      <c r="D394" s="109"/>
      <c r="E394" s="32" t="s">
        <v>943</v>
      </c>
      <c r="F394" s="439" t="s">
        <v>380</v>
      </c>
      <c r="G394" s="90">
        <v>511</v>
      </c>
      <c r="H394" s="90" t="s">
        <v>93</v>
      </c>
      <c r="I394" s="46">
        <v>2000000</v>
      </c>
      <c r="J394" s="91"/>
      <c r="K394" s="91"/>
      <c r="L394" s="139">
        <f>SUM(I394:K394)</f>
        <v>2000000</v>
      </c>
    </row>
    <row r="395" spans="1:12" ht="12.75" customHeight="1">
      <c r="A395" s="718" t="s">
        <v>973</v>
      </c>
      <c r="B395" s="719"/>
      <c r="C395" s="719"/>
      <c r="D395" s="719"/>
      <c r="E395" s="719"/>
      <c r="F395" s="719"/>
      <c r="G395" s="719"/>
      <c r="H395" s="719"/>
      <c r="I395" s="620"/>
      <c r="J395" s="620"/>
      <c r="K395" s="620"/>
      <c r="L395" s="616"/>
    </row>
    <row r="396" spans="1:12" ht="12" customHeight="1">
      <c r="A396" s="162" t="s">
        <v>600</v>
      </c>
      <c r="B396" s="90">
        <v>520</v>
      </c>
      <c r="C396" s="109" t="s">
        <v>923</v>
      </c>
      <c r="D396" s="109"/>
      <c r="E396" s="32" t="s">
        <v>950</v>
      </c>
      <c r="F396" s="439" t="s">
        <v>380</v>
      </c>
      <c r="G396" s="90">
        <v>511</v>
      </c>
      <c r="H396" s="90" t="s">
        <v>93</v>
      </c>
      <c r="I396" s="46">
        <f>5000000+2000000</f>
        <v>7000000</v>
      </c>
      <c r="J396" s="91"/>
      <c r="K396" s="91"/>
      <c r="L396" s="139">
        <f>SUM(I396:K396)</f>
        <v>7000000</v>
      </c>
    </row>
    <row r="397" spans="1:12" ht="12.75" customHeight="1">
      <c r="A397" s="730" t="s">
        <v>895</v>
      </c>
      <c r="B397" s="724"/>
      <c r="C397" s="724"/>
      <c r="D397" s="724"/>
      <c r="E397" s="724"/>
      <c r="F397" s="724"/>
      <c r="G397" s="724"/>
      <c r="H397" s="725"/>
      <c r="I397" s="94">
        <f>SUM(I362:I370)</f>
        <v>1340000</v>
      </c>
      <c r="J397" s="94">
        <f>SUM(J362:J370)</f>
        <v>0</v>
      </c>
      <c r="K397" s="94">
        <f>SUM(K362:K370)</f>
        <v>0</v>
      </c>
      <c r="L397" s="95">
        <f>SUM(I397:K397)</f>
        <v>1340000</v>
      </c>
    </row>
    <row r="398" spans="1:12" ht="12.75" customHeight="1">
      <c r="A398" s="718" t="s">
        <v>970</v>
      </c>
      <c r="B398" s="719"/>
      <c r="C398" s="719"/>
      <c r="D398" s="719"/>
      <c r="E398" s="719"/>
      <c r="F398" s="719"/>
      <c r="G398" s="719"/>
      <c r="H398" s="720"/>
      <c r="I398" s="636"/>
      <c r="J398" s="636"/>
      <c r="K398" s="636"/>
      <c r="L398" s="541"/>
    </row>
    <row r="399" spans="1:12">
      <c r="A399" s="718" t="s">
        <v>1001</v>
      </c>
      <c r="B399" s="719"/>
      <c r="C399" s="719"/>
      <c r="D399" s="719"/>
      <c r="E399" s="719"/>
      <c r="F399" s="719"/>
      <c r="G399" s="719"/>
      <c r="H399" s="719"/>
      <c r="I399" s="623"/>
      <c r="J399" s="623"/>
      <c r="K399" s="623"/>
      <c r="L399" s="614"/>
    </row>
    <row r="400" spans="1:12" ht="24">
      <c r="A400" s="162" t="s">
        <v>600</v>
      </c>
      <c r="B400" s="90">
        <v>520</v>
      </c>
      <c r="C400" s="109" t="s">
        <v>923</v>
      </c>
      <c r="D400" s="109" t="s">
        <v>962</v>
      </c>
      <c r="E400" s="32"/>
      <c r="F400" s="439" t="s">
        <v>380</v>
      </c>
      <c r="G400" s="90">
        <v>425</v>
      </c>
      <c r="H400" s="90" t="s">
        <v>1069</v>
      </c>
      <c r="I400" s="667">
        <v>9850000</v>
      </c>
      <c r="J400" s="91"/>
      <c r="K400" s="91"/>
      <c r="L400" s="139">
        <f>SUM(I400:K400)</f>
        <v>9850000</v>
      </c>
    </row>
    <row r="401" spans="1:13" ht="24">
      <c r="A401" s="162" t="s">
        <v>600</v>
      </c>
      <c r="B401" s="90">
        <v>520</v>
      </c>
      <c r="C401" s="109" t="s">
        <v>923</v>
      </c>
      <c r="D401" s="109" t="s">
        <v>962</v>
      </c>
      <c r="E401" s="32"/>
      <c r="F401" s="439" t="s">
        <v>380</v>
      </c>
      <c r="G401" s="90">
        <v>423</v>
      </c>
      <c r="H401" s="90" t="s">
        <v>1069</v>
      </c>
      <c r="I401" s="667">
        <v>150000</v>
      </c>
      <c r="J401" s="91"/>
      <c r="K401" s="91"/>
      <c r="L401" s="139">
        <f>SUM(I401:K401)</f>
        <v>150000</v>
      </c>
    </row>
    <row r="402" spans="1:13" ht="24">
      <c r="A402" s="162" t="s">
        <v>600</v>
      </c>
      <c r="B402" s="90">
        <v>520</v>
      </c>
      <c r="C402" s="109" t="s">
        <v>923</v>
      </c>
      <c r="D402" s="109" t="s">
        <v>962</v>
      </c>
      <c r="E402" s="32"/>
      <c r="F402" s="439" t="s">
        <v>380</v>
      </c>
      <c r="G402" s="90">
        <v>425</v>
      </c>
      <c r="H402" s="90" t="s">
        <v>1133</v>
      </c>
      <c r="I402" s="667">
        <v>3000000</v>
      </c>
      <c r="J402" s="91"/>
      <c r="K402" s="91"/>
      <c r="L402" s="139">
        <f>SUM(I402:K402)</f>
        <v>3000000</v>
      </c>
    </row>
    <row r="403" spans="1:13">
      <c r="A403" s="718" t="s">
        <v>1164</v>
      </c>
      <c r="B403" s="719"/>
      <c r="C403" s="719"/>
      <c r="D403" s="719"/>
      <c r="E403" s="719"/>
      <c r="F403" s="719"/>
      <c r="G403" s="719"/>
      <c r="H403" s="719"/>
      <c r="I403" s="719"/>
      <c r="J403" s="719"/>
      <c r="K403" s="719"/>
      <c r="L403" s="614"/>
    </row>
    <row r="404" spans="1:13">
      <c r="A404" s="162" t="s">
        <v>600</v>
      </c>
      <c r="B404" s="90">
        <v>560</v>
      </c>
      <c r="C404" s="109" t="s">
        <v>923</v>
      </c>
      <c r="D404" s="109"/>
      <c r="E404" s="32"/>
      <c r="F404" s="439" t="s">
        <v>380</v>
      </c>
      <c r="G404" s="90">
        <v>511</v>
      </c>
      <c r="H404" s="90" t="s">
        <v>93</v>
      </c>
      <c r="I404" s="46">
        <v>9000000</v>
      </c>
      <c r="J404" s="91"/>
      <c r="K404" s="91"/>
      <c r="L404" s="139">
        <f>SUM(I404:K404)</f>
        <v>9000000</v>
      </c>
    </row>
    <row r="405" spans="1:13" ht="12.75" customHeight="1">
      <c r="A405" s="718" t="s">
        <v>1172</v>
      </c>
      <c r="B405" s="719"/>
      <c r="C405" s="719"/>
      <c r="D405" s="719"/>
      <c r="E405" s="719"/>
      <c r="F405" s="719"/>
      <c r="G405" s="719"/>
      <c r="H405" s="719"/>
      <c r="I405" s="719"/>
      <c r="J405" s="719"/>
      <c r="K405" s="719"/>
      <c r="L405" s="614"/>
    </row>
    <row r="406" spans="1:13" ht="12.75" customHeight="1">
      <c r="A406" s="162" t="s">
        <v>600</v>
      </c>
      <c r="B406" s="90">
        <v>560</v>
      </c>
      <c r="C406" s="109" t="s">
        <v>923</v>
      </c>
      <c r="D406" s="109"/>
      <c r="E406" s="32"/>
      <c r="F406" s="439" t="s">
        <v>380</v>
      </c>
      <c r="G406" s="90">
        <v>511</v>
      </c>
      <c r="H406" s="90" t="s">
        <v>93</v>
      </c>
      <c r="I406" s="46">
        <v>3050000</v>
      </c>
      <c r="J406" s="91"/>
      <c r="K406" s="91"/>
      <c r="L406" s="139">
        <f>SUM(I406:K406)</f>
        <v>3050000</v>
      </c>
    </row>
    <row r="407" spans="1:13" ht="12.75" customHeight="1">
      <c r="A407" s="727" t="s">
        <v>1173</v>
      </c>
      <c r="B407" s="728"/>
      <c r="C407" s="728"/>
      <c r="D407" s="728"/>
      <c r="E407" s="728"/>
      <c r="F407" s="728"/>
      <c r="G407" s="728"/>
      <c r="H407" s="728"/>
      <c r="I407" s="729"/>
      <c r="J407" s="91"/>
      <c r="K407" s="91"/>
      <c r="L407" s="139"/>
    </row>
    <row r="408" spans="1:13" ht="12.75" customHeight="1">
      <c r="A408" s="162" t="s">
        <v>600</v>
      </c>
      <c r="B408" s="90">
        <v>560</v>
      </c>
      <c r="C408" s="109" t="s">
        <v>923</v>
      </c>
      <c r="D408" s="109"/>
      <c r="E408" s="32" t="s">
        <v>996</v>
      </c>
      <c r="F408" s="598" t="s">
        <v>380</v>
      </c>
      <c r="G408" s="373">
        <v>512</v>
      </c>
      <c r="H408" s="362" t="s">
        <v>94</v>
      </c>
      <c r="I408" s="46">
        <v>3500000</v>
      </c>
      <c r="J408" s="91"/>
      <c r="K408" s="91"/>
      <c r="L408" s="139"/>
    </row>
    <row r="409" spans="1:13" ht="15" customHeight="1">
      <c r="A409" s="718" t="s">
        <v>225</v>
      </c>
      <c r="B409" s="719"/>
      <c r="C409" s="719"/>
      <c r="D409" s="719"/>
      <c r="E409" s="719"/>
      <c r="F409" s="719"/>
      <c r="G409" s="719"/>
      <c r="H409" s="719"/>
      <c r="I409" s="623"/>
      <c r="J409" s="623"/>
      <c r="K409" s="623"/>
      <c r="L409" s="614"/>
    </row>
    <row r="410" spans="1:13" ht="12.75" customHeight="1">
      <c r="A410" s="718" t="s">
        <v>994</v>
      </c>
      <c r="B410" s="719"/>
      <c r="C410" s="719"/>
      <c r="D410" s="719"/>
      <c r="E410" s="719"/>
      <c r="F410" s="719"/>
      <c r="G410" s="719"/>
      <c r="H410" s="719"/>
      <c r="I410" s="613"/>
      <c r="J410" s="613"/>
      <c r="K410" s="613"/>
      <c r="L410" s="614"/>
      <c r="M410" s="28"/>
    </row>
    <row r="411" spans="1:13" ht="12.75" customHeight="1">
      <c r="A411" s="162" t="s">
        <v>600</v>
      </c>
      <c r="B411" s="190">
        <v>620</v>
      </c>
      <c r="C411" s="150" t="s">
        <v>923</v>
      </c>
      <c r="D411" s="150" t="s">
        <v>988</v>
      </c>
      <c r="E411" s="447"/>
      <c r="F411" s="439" t="s">
        <v>380</v>
      </c>
      <c r="G411" s="190">
        <v>421</v>
      </c>
      <c r="H411" s="258" t="s">
        <v>66</v>
      </c>
      <c r="I411" s="530">
        <v>20000000</v>
      </c>
      <c r="J411" s="139"/>
      <c r="K411" s="139"/>
      <c r="L411" s="139">
        <f>SUM(I411:K411)</f>
        <v>20000000</v>
      </c>
    </row>
    <row r="412" spans="1:13" ht="12.75" customHeight="1">
      <c r="A412" s="162"/>
      <c r="B412" s="190">
        <v>620</v>
      </c>
      <c r="C412" s="150" t="s">
        <v>923</v>
      </c>
      <c r="D412" s="150" t="s">
        <v>988</v>
      </c>
      <c r="E412" s="447"/>
      <c r="F412" s="439" t="s">
        <v>380</v>
      </c>
      <c r="G412" s="190">
        <v>425</v>
      </c>
      <c r="H412" s="258" t="s">
        <v>71</v>
      </c>
      <c r="I412" s="530">
        <v>3000000</v>
      </c>
      <c r="J412" s="139"/>
      <c r="K412" s="139"/>
      <c r="L412" s="139"/>
    </row>
    <row r="413" spans="1:13" ht="12.75" customHeight="1">
      <c r="A413" s="162" t="s">
        <v>600</v>
      </c>
      <c r="B413" s="190">
        <v>620</v>
      </c>
      <c r="C413" s="150" t="s">
        <v>923</v>
      </c>
      <c r="D413" s="150" t="s">
        <v>988</v>
      </c>
      <c r="E413" s="447"/>
      <c r="F413" s="439" t="s">
        <v>380</v>
      </c>
      <c r="G413" s="190">
        <v>426</v>
      </c>
      <c r="H413" s="258" t="s">
        <v>72</v>
      </c>
      <c r="I413" s="530">
        <v>2500000</v>
      </c>
      <c r="J413" s="139"/>
      <c r="K413" s="139"/>
      <c r="L413" s="139">
        <f>SUM(I413:K413)</f>
        <v>2500000</v>
      </c>
    </row>
    <row r="414" spans="1:13" ht="12.75" customHeight="1">
      <c r="A414" s="718" t="s">
        <v>995</v>
      </c>
      <c r="B414" s="719"/>
      <c r="C414" s="719"/>
      <c r="D414" s="719"/>
      <c r="E414" s="719"/>
      <c r="F414" s="719"/>
      <c r="G414" s="719"/>
      <c r="H414" s="719"/>
      <c r="I414" s="613"/>
      <c r="J414" s="613"/>
      <c r="K414" s="613"/>
      <c r="L414" s="614"/>
    </row>
    <row r="415" spans="1:13">
      <c r="A415" s="162" t="s">
        <v>600</v>
      </c>
      <c r="B415" s="190">
        <v>620</v>
      </c>
      <c r="C415" s="150" t="s">
        <v>923</v>
      </c>
      <c r="D415" s="150"/>
      <c r="E415" s="447" t="s">
        <v>990</v>
      </c>
      <c r="F415" s="439" t="s">
        <v>380</v>
      </c>
      <c r="G415" s="190">
        <v>511</v>
      </c>
      <c r="H415" s="258" t="s">
        <v>93</v>
      </c>
      <c r="I415" s="530">
        <v>3050000</v>
      </c>
      <c r="J415" s="139"/>
      <c r="K415" s="139"/>
      <c r="L415" s="139">
        <f>SUM(I415:K415)</f>
        <v>3050000</v>
      </c>
    </row>
    <row r="416" spans="1:13" ht="14.25" customHeight="1">
      <c r="A416" s="718" t="s">
        <v>1134</v>
      </c>
      <c r="B416" s="719"/>
      <c r="C416" s="719"/>
      <c r="D416" s="719"/>
      <c r="E416" s="719"/>
      <c r="F416" s="719"/>
      <c r="G416" s="719"/>
      <c r="H416" s="719"/>
      <c r="I416" s="613"/>
      <c r="J416" s="613"/>
      <c r="K416" s="613"/>
      <c r="L416" s="614"/>
      <c r="M416" s="28"/>
    </row>
    <row r="417" spans="1:12" ht="12.75" customHeight="1">
      <c r="A417" s="162" t="s">
        <v>600</v>
      </c>
      <c r="B417" s="190">
        <v>620</v>
      </c>
      <c r="C417" s="150" t="s">
        <v>923</v>
      </c>
      <c r="D417" s="150"/>
      <c r="E417" s="447" t="s">
        <v>996</v>
      </c>
      <c r="F417" s="439" t="s">
        <v>380</v>
      </c>
      <c r="G417" s="190">
        <v>511</v>
      </c>
      <c r="H417" s="258" t="s">
        <v>93</v>
      </c>
      <c r="I417" s="530">
        <v>430000</v>
      </c>
      <c r="J417" s="139"/>
      <c r="K417" s="139"/>
      <c r="L417" s="139">
        <f>SUM(I417:K417)</f>
        <v>430000</v>
      </c>
    </row>
    <row r="418" spans="1:12" ht="12.75" customHeight="1">
      <c r="A418" s="718" t="s">
        <v>1023</v>
      </c>
      <c r="B418" s="719"/>
      <c r="C418" s="719"/>
      <c r="D418" s="719"/>
      <c r="E418" s="719"/>
      <c r="F418" s="719"/>
      <c r="G418" s="719"/>
      <c r="H418" s="720"/>
      <c r="I418" s="542"/>
      <c r="J418" s="542"/>
      <c r="K418" s="542"/>
      <c r="L418" s="542"/>
    </row>
    <row r="419" spans="1:12" ht="12.75" customHeight="1">
      <c r="A419" s="718" t="s">
        <v>1141</v>
      </c>
      <c r="B419" s="719"/>
      <c r="C419" s="719"/>
      <c r="D419" s="719"/>
      <c r="E419" s="719"/>
      <c r="F419" s="719"/>
      <c r="G419" s="719"/>
      <c r="H419" s="720"/>
      <c r="I419" s="640"/>
      <c r="J419" s="542"/>
      <c r="K419" s="542"/>
      <c r="L419" s="542"/>
    </row>
    <row r="420" spans="1:12" ht="12.75" customHeight="1">
      <c r="A420" s="730" t="s">
        <v>1107</v>
      </c>
      <c r="B420" s="724"/>
      <c r="C420" s="724"/>
      <c r="D420" s="724"/>
      <c r="E420" s="724"/>
      <c r="F420" s="724"/>
      <c r="G420" s="724"/>
      <c r="H420" s="725"/>
      <c r="I420" s="640"/>
      <c r="J420" s="585"/>
      <c r="K420" s="585"/>
      <c r="L420" s="585"/>
    </row>
    <row r="421" spans="1:12" ht="22.5" customHeight="1">
      <c r="A421" s="162" t="s">
        <v>600</v>
      </c>
      <c r="B421" s="190">
        <v>510</v>
      </c>
      <c r="C421" s="150" t="s">
        <v>1108</v>
      </c>
      <c r="D421" s="150"/>
      <c r="E421" s="447" t="s">
        <v>971</v>
      </c>
      <c r="F421" s="439" t="s">
        <v>380</v>
      </c>
      <c r="G421" s="190">
        <v>424</v>
      </c>
      <c r="H421" s="258" t="s">
        <v>70</v>
      </c>
      <c r="I421" s="438">
        <v>4900000</v>
      </c>
      <c r="J421" s="139"/>
      <c r="K421" s="139"/>
      <c r="L421" s="139">
        <f>SUM(I421:K421)</f>
        <v>4900000</v>
      </c>
    </row>
    <row r="422" spans="1:12" ht="18" customHeight="1">
      <c r="A422" s="162" t="s">
        <v>600</v>
      </c>
      <c r="B422" s="190">
        <v>510</v>
      </c>
      <c r="C422" s="150" t="s">
        <v>1108</v>
      </c>
      <c r="D422" s="150"/>
      <c r="E422" s="447" t="s">
        <v>971</v>
      </c>
      <c r="F422" s="439" t="s">
        <v>380</v>
      </c>
      <c r="G422" s="190">
        <v>423</v>
      </c>
      <c r="H422" s="258" t="s">
        <v>69</v>
      </c>
      <c r="I422" s="438">
        <v>100000</v>
      </c>
      <c r="J422" s="139"/>
      <c r="K422" s="139"/>
      <c r="L422" s="139">
        <f>SUM(I422:K422)</f>
        <v>100000</v>
      </c>
    </row>
    <row r="423" spans="1:12" ht="12.75" customHeight="1">
      <c r="A423" s="718" t="s">
        <v>1109</v>
      </c>
      <c r="B423" s="719"/>
      <c r="C423" s="719"/>
      <c r="D423" s="719"/>
      <c r="E423" s="719"/>
      <c r="F423" s="719"/>
      <c r="G423" s="719"/>
      <c r="H423" s="720"/>
      <c r="I423" s="542"/>
      <c r="J423" s="542"/>
      <c r="K423" s="542"/>
      <c r="L423" s="542"/>
    </row>
    <row r="424" spans="1:12" ht="17.25" customHeight="1">
      <c r="A424" s="730" t="s">
        <v>1110</v>
      </c>
      <c r="B424" s="724"/>
      <c r="C424" s="724"/>
      <c r="D424" s="724"/>
      <c r="E424" s="724"/>
      <c r="F424" s="724"/>
      <c r="G424" s="724"/>
      <c r="H424" s="725"/>
      <c r="I424" s="586"/>
      <c r="J424" s="586"/>
      <c r="K424" s="586"/>
      <c r="L424" s="586"/>
    </row>
    <row r="425" spans="1:12" ht="12.75" customHeight="1">
      <c r="A425" s="162" t="s">
        <v>600</v>
      </c>
      <c r="B425" s="190">
        <v>560</v>
      </c>
      <c r="C425" s="150" t="s">
        <v>1108</v>
      </c>
      <c r="D425" s="150"/>
      <c r="E425" s="447" t="s">
        <v>935</v>
      </c>
      <c r="F425" s="439" t="s">
        <v>380</v>
      </c>
      <c r="G425" s="190">
        <v>424</v>
      </c>
      <c r="H425" s="258" t="s">
        <v>70</v>
      </c>
      <c r="I425" s="530">
        <v>4900000</v>
      </c>
      <c r="J425" s="139"/>
      <c r="K425" s="139"/>
      <c r="L425" s="139">
        <f>SUM(I425:K425)</f>
        <v>4900000</v>
      </c>
    </row>
    <row r="426" spans="1:12" ht="12.75" customHeight="1">
      <c r="A426" s="162" t="s">
        <v>600</v>
      </c>
      <c r="B426" s="190">
        <v>560</v>
      </c>
      <c r="C426" s="150" t="s">
        <v>1108</v>
      </c>
      <c r="D426" s="150"/>
      <c r="E426" s="447" t="s">
        <v>935</v>
      </c>
      <c r="F426" s="439" t="s">
        <v>380</v>
      </c>
      <c r="G426" s="190">
        <v>423</v>
      </c>
      <c r="H426" s="258" t="s">
        <v>69</v>
      </c>
      <c r="I426" s="530">
        <v>100000</v>
      </c>
      <c r="J426" s="139"/>
      <c r="K426" s="139"/>
      <c r="L426" s="139">
        <f>SUM(I426:K426)</f>
        <v>100000</v>
      </c>
    </row>
    <row r="427" spans="1:12" ht="12.75" customHeight="1">
      <c r="A427" s="718" t="s">
        <v>965</v>
      </c>
      <c r="B427" s="719"/>
      <c r="C427" s="719"/>
      <c r="D427" s="719"/>
      <c r="E427" s="719"/>
      <c r="F427" s="719"/>
      <c r="G427" s="719"/>
      <c r="H427" s="720"/>
      <c r="I427" s="541"/>
      <c r="J427" s="541"/>
      <c r="K427" s="541"/>
      <c r="L427" s="541"/>
    </row>
    <row r="428" spans="1:12" ht="12.75" customHeight="1">
      <c r="A428" s="718" t="s">
        <v>966</v>
      </c>
      <c r="B428" s="719"/>
      <c r="C428" s="719"/>
      <c r="D428" s="719"/>
      <c r="E428" s="719"/>
      <c r="F428" s="719"/>
      <c r="G428" s="719"/>
      <c r="H428" s="720"/>
      <c r="I428" s="541"/>
      <c r="J428" s="541"/>
      <c r="K428" s="541"/>
      <c r="L428" s="541"/>
    </row>
    <row r="429" spans="1:12" ht="12.75" customHeight="1">
      <c r="A429" s="718" t="s">
        <v>222</v>
      </c>
      <c r="B429" s="719"/>
      <c r="C429" s="719"/>
      <c r="D429" s="719"/>
      <c r="E429" s="719"/>
      <c r="F429" s="719"/>
      <c r="G429" s="719"/>
      <c r="H429" s="719"/>
      <c r="I429" s="613"/>
      <c r="J429" s="613"/>
      <c r="K429" s="613"/>
      <c r="L429" s="614"/>
    </row>
    <row r="430" spans="1:12" ht="12.75" customHeight="1">
      <c r="A430" s="162" t="s">
        <v>600</v>
      </c>
      <c r="B430" s="155" t="s">
        <v>223</v>
      </c>
      <c r="C430" s="155" t="s">
        <v>967</v>
      </c>
      <c r="D430" s="155" t="s">
        <v>962</v>
      </c>
      <c r="E430" s="155"/>
      <c r="F430" s="439" t="s">
        <v>177</v>
      </c>
      <c r="G430" s="156">
        <v>425</v>
      </c>
      <c r="H430" s="154" t="s">
        <v>993</v>
      </c>
      <c r="I430" s="157">
        <f>1400000</f>
        <v>1400000</v>
      </c>
      <c r="J430" s="157">
        <f>'plan rashoda po funkcijama'!G229</f>
        <v>0</v>
      </c>
      <c r="K430" s="91">
        <v>817689.78</v>
      </c>
      <c r="L430" s="164">
        <f>'plan rashoda po funkcijama'!I229</f>
        <v>2617689.7800000003</v>
      </c>
    </row>
    <row r="431" spans="1:12" ht="12.75" customHeight="1">
      <c r="A431" s="718" t="s">
        <v>1007</v>
      </c>
      <c r="B431" s="719"/>
      <c r="C431" s="719"/>
      <c r="D431" s="719"/>
      <c r="E431" s="719"/>
      <c r="F431" s="719"/>
      <c r="G431" s="719"/>
      <c r="H431" s="719"/>
      <c r="I431" s="613"/>
      <c r="J431" s="613"/>
      <c r="K431" s="613"/>
      <c r="L431" s="614"/>
    </row>
    <row r="432" spans="1:12" ht="12.75" customHeight="1">
      <c r="A432" s="162" t="s">
        <v>600</v>
      </c>
      <c r="B432" s="155" t="s">
        <v>223</v>
      </c>
      <c r="C432" s="155" t="s">
        <v>967</v>
      </c>
      <c r="D432" s="155"/>
      <c r="E432" s="155" t="s">
        <v>1006</v>
      </c>
      <c r="F432" s="439" t="s">
        <v>177</v>
      </c>
      <c r="G432" s="156">
        <v>511</v>
      </c>
      <c r="H432" s="154" t="s">
        <v>993</v>
      </c>
      <c r="I432" s="332">
        <v>1000000</v>
      </c>
      <c r="J432" s="332">
        <f>'plan rashoda po funkcijama'!G231</f>
        <v>0</v>
      </c>
      <c r="K432" s="332">
        <v>0</v>
      </c>
      <c r="L432" s="564">
        <f>'plan rashoda po funkcijama'!I231</f>
        <v>0</v>
      </c>
    </row>
    <row r="433" spans="1:13" ht="12.75" customHeight="1">
      <c r="A433" s="730" t="s">
        <v>224</v>
      </c>
      <c r="B433" s="724"/>
      <c r="C433" s="724"/>
      <c r="D433" s="724"/>
      <c r="E433" s="724"/>
      <c r="F433" s="724"/>
      <c r="G433" s="724"/>
      <c r="H433" s="725"/>
      <c r="I433" s="94">
        <f>I430+I432</f>
        <v>2400000</v>
      </c>
      <c r="J433" s="94">
        <f t="shared" ref="J433:L433" si="26">J430+J432</f>
        <v>0</v>
      </c>
      <c r="K433" s="94">
        <f t="shared" si="26"/>
        <v>817689.78</v>
      </c>
      <c r="L433" s="94">
        <f t="shared" si="26"/>
        <v>2617689.7800000003</v>
      </c>
    </row>
    <row r="434" spans="1:13" ht="12.75" customHeight="1">
      <c r="A434" s="718" t="s">
        <v>225</v>
      </c>
      <c r="B434" s="719"/>
      <c r="C434" s="719"/>
      <c r="D434" s="719"/>
      <c r="E434" s="719"/>
      <c r="F434" s="719"/>
      <c r="G434" s="719"/>
      <c r="H434" s="719"/>
      <c r="I434" s="719"/>
      <c r="J434" s="613"/>
      <c r="K434" s="613"/>
      <c r="L434" s="614"/>
    </row>
    <row r="435" spans="1:13" ht="12.75" customHeight="1">
      <c r="A435" s="162" t="s">
        <v>600</v>
      </c>
      <c r="B435" s="190">
        <v>620</v>
      </c>
      <c r="C435" s="150" t="s">
        <v>967</v>
      </c>
      <c r="D435" s="150" t="s">
        <v>962</v>
      </c>
      <c r="E435" s="447"/>
      <c r="F435" s="439" t="s">
        <v>380</v>
      </c>
      <c r="G435" s="190">
        <v>423</v>
      </c>
      <c r="H435" s="258" t="s">
        <v>997</v>
      </c>
      <c r="I435" s="543">
        <v>2000000</v>
      </c>
      <c r="J435" s="139"/>
      <c r="K435" s="139"/>
      <c r="L435" s="139">
        <f>SUM(I435:K435)</f>
        <v>2000000</v>
      </c>
    </row>
    <row r="436" spans="1:13" ht="16.5" customHeight="1">
      <c r="A436" s="162" t="s">
        <v>600</v>
      </c>
      <c r="B436" s="190">
        <v>620</v>
      </c>
      <c r="C436" s="150" t="s">
        <v>967</v>
      </c>
      <c r="D436" s="150" t="s">
        <v>962</v>
      </c>
      <c r="E436" s="447"/>
      <c r="F436" s="439" t="s">
        <v>380</v>
      </c>
      <c r="G436" s="190">
        <v>425</v>
      </c>
      <c r="H436" s="258" t="s">
        <v>998</v>
      </c>
      <c r="I436" s="543">
        <v>2000000</v>
      </c>
      <c r="J436" s="139"/>
      <c r="K436" s="139"/>
      <c r="L436" s="139">
        <f>SUM(I436:K436)</f>
        <v>2000000</v>
      </c>
    </row>
    <row r="437" spans="1:13" ht="12.75" customHeight="1">
      <c r="A437" s="162" t="s">
        <v>600</v>
      </c>
      <c r="B437" s="190">
        <v>620</v>
      </c>
      <c r="C437" s="150" t="s">
        <v>967</v>
      </c>
      <c r="D437" s="150" t="s">
        <v>962</v>
      </c>
      <c r="E437" s="447"/>
      <c r="F437" s="439" t="s">
        <v>380</v>
      </c>
      <c r="G437" s="190">
        <v>423</v>
      </c>
      <c r="H437" s="258" t="s">
        <v>1162</v>
      </c>
      <c r="I437" s="543">
        <v>1000000</v>
      </c>
      <c r="J437" s="139"/>
      <c r="K437" s="139"/>
      <c r="L437" s="139">
        <f>SUM(I437:K437)</f>
        <v>1000000</v>
      </c>
    </row>
    <row r="438" spans="1:13" ht="24">
      <c r="A438" s="162" t="s">
        <v>600</v>
      </c>
      <c r="B438" s="190">
        <v>620</v>
      </c>
      <c r="C438" s="150" t="s">
        <v>967</v>
      </c>
      <c r="D438" s="150" t="s">
        <v>962</v>
      </c>
      <c r="E438" s="447"/>
      <c r="F438" s="439" t="s">
        <v>380</v>
      </c>
      <c r="G438" s="190">
        <v>425</v>
      </c>
      <c r="H438" s="258" t="s">
        <v>999</v>
      </c>
      <c r="I438" s="543">
        <v>2500000</v>
      </c>
      <c r="J438" s="139"/>
      <c r="K438" s="139"/>
      <c r="L438" s="139">
        <f>SUM(I438:K438)</f>
        <v>2500000</v>
      </c>
    </row>
    <row r="439" spans="1:13">
      <c r="A439" s="162" t="s">
        <v>600</v>
      </c>
      <c r="B439" s="190">
        <v>620</v>
      </c>
      <c r="C439" s="150" t="s">
        <v>967</v>
      </c>
      <c r="D439" s="150" t="s">
        <v>962</v>
      </c>
      <c r="E439" s="447"/>
      <c r="F439" s="439" t="s">
        <v>380</v>
      </c>
      <c r="G439" s="190">
        <v>426</v>
      </c>
      <c r="H439" s="258" t="s">
        <v>1115</v>
      </c>
      <c r="I439" s="543">
        <v>5000000</v>
      </c>
      <c r="J439" s="139"/>
      <c r="K439" s="139"/>
      <c r="L439" s="139">
        <f>SUM(I439:K439)</f>
        <v>5000000</v>
      </c>
    </row>
    <row r="440" spans="1:13">
      <c r="A440" s="718" t="s">
        <v>965</v>
      </c>
      <c r="B440" s="719"/>
      <c r="C440" s="719"/>
      <c r="D440" s="719"/>
      <c r="E440" s="719"/>
      <c r="F440" s="719"/>
      <c r="G440" s="719"/>
      <c r="H440" s="720"/>
      <c r="I440" s="541"/>
      <c r="J440" s="541"/>
      <c r="K440" s="541"/>
      <c r="L440" s="541"/>
    </row>
    <row r="441" spans="1:13">
      <c r="A441" s="718" t="s">
        <v>983</v>
      </c>
      <c r="B441" s="719"/>
      <c r="C441" s="719"/>
      <c r="D441" s="719"/>
      <c r="E441" s="719"/>
      <c r="F441" s="719"/>
      <c r="G441" s="719"/>
      <c r="H441" s="720"/>
      <c r="I441" s="541"/>
      <c r="J441" s="541"/>
      <c r="K441" s="541"/>
      <c r="L441" s="541"/>
    </row>
    <row r="442" spans="1:13">
      <c r="A442" s="162" t="s">
        <v>600</v>
      </c>
      <c r="B442" s="190">
        <v>620</v>
      </c>
      <c r="C442" s="150" t="s">
        <v>967</v>
      </c>
      <c r="D442" s="150"/>
      <c r="E442" s="447" t="s">
        <v>935</v>
      </c>
      <c r="F442" s="439" t="s">
        <v>380</v>
      </c>
      <c r="G442" s="190">
        <v>511</v>
      </c>
      <c r="H442" s="258" t="s">
        <v>93</v>
      </c>
      <c r="I442" s="530">
        <v>23750000</v>
      </c>
      <c r="J442" s="139"/>
      <c r="K442" s="139"/>
      <c r="L442" s="139">
        <f>SUM(I442:K442)</f>
        <v>23750000</v>
      </c>
    </row>
    <row r="443" spans="1:13" ht="12.75" customHeight="1">
      <c r="A443" s="718" t="s">
        <v>987</v>
      </c>
      <c r="B443" s="719"/>
      <c r="C443" s="719"/>
      <c r="D443" s="719"/>
      <c r="E443" s="719"/>
      <c r="F443" s="719"/>
      <c r="G443" s="719"/>
      <c r="H443" s="719"/>
      <c r="I443" s="719"/>
      <c r="J443" s="615"/>
      <c r="K443" s="615"/>
      <c r="L443" s="616"/>
    </row>
    <row r="444" spans="1:13">
      <c r="A444" s="162" t="s">
        <v>600</v>
      </c>
      <c r="B444" s="190">
        <v>620</v>
      </c>
      <c r="C444" s="150" t="s">
        <v>967</v>
      </c>
      <c r="D444" s="150"/>
      <c r="E444" s="447" t="s">
        <v>962</v>
      </c>
      <c r="F444" s="439" t="s">
        <v>380</v>
      </c>
      <c r="G444" s="190">
        <v>511</v>
      </c>
      <c r="H444" s="258" t="s">
        <v>93</v>
      </c>
      <c r="I444" s="530">
        <v>20410000</v>
      </c>
      <c r="J444" s="139"/>
      <c r="K444" s="139"/>
      <c r="L444" s="139">
        <f>SUM(I444:K444)</f>
        <v>20410000</v>
      </c>
    </row>
    <row r="445" spans="1:13" ht="12.75" customHeight="1">
      <c r="A445" s="718" t="s">
        <v>1148</v>
      </c>
      <c r="B445" s="719"/>
      <c r="C445" s="719"/>
      <c r="D445" s="719"/>
      <c r="E445" s="719"/>
      <c r="F445" s="719"/>
      <c r="G445" s="719"/>
      <c r="H445" s="719"/>
      <c r="I445" s="719"/>
      <c r="J445" s="615"/>
      <c r="K445" s="615"/>
      <c r="L445" s="616"/>
    </row>
    <row r="446" spans="1:13" ht="12.75" customHeight="1">
      <c r="A446" s="162" t="s">
        <v>600</v>
      </c>
      <c r="B446" s="190">
        <v>620</v>
      </c>
      <c r="C446" s="150" t="s">
        <v>967</v>
      </c>
      <c r="D446" s="150"/>
      <c r="E446" s="447" t="s">
        <v>962</v>
      </c>
      <c r="F446" s="439" t="s">
        <v>380</v>
      </c>
      <c r="G446" s="190">
        <v>511</v>
      </c>
      <c r="H446" s="258" t="s">
        <v>93</v>
      </c>
      <c r="I446" s="530">
        <v>4320000</v>
      </c>
      <c r="J446" s="139"/>
      <c r="K446" s="139">
        <v>750000</v>
      </c>
      <c r="L446" s="139">
        <f>SUM(I446:K446)</f>
        <v>5070000</v>
      </c>
      <c r="M446" s="28"/>
    </row>
    <row r="447" spans="1:13" ht="12.75" customHeight="1">
      <c r="A447" s="718" t="s">
        <v>1171</v>
      </c>
      <c r="B447" s="719"/>
      <c r="C447" s="719"/>
      <c r="D447" s="719"/>
      <c r="E447" s="719"/>
      <c r="F447" s="719"/>
      <c r="G447" s="719"/>
      <c r="H447" s="719"/>
      <c r="I447" s="719"/>
      <c r="J447" s="615"/>
      <c r="K447" s="615"/>
      <c r="L447" s="616"/>
    </row>
    <row r="448" spans="1:13">
      <c r="A448" s="162" t="s">
        <v>600</v>
      </c>
      <c r="B448" s="190">
        <v>620</v>
      </c>
      <c r="C448" s="150" t="s">
        <v>967</v>
      </c>
      <c r="D448" s="150"/>
      <c r="E448" s="447" t="s">
        <v>945</v>
      </c>
      <c r="F448" s="439" t="s">
        <v>380</v>
      </c>
      <c r="G448" s="190">
        <v>511</v>
      </c>
      <c r="H448" s="258" t="s">
        <v>93</v>
      </c>
      <c r="I448" s="530">
        <v>2780000</v>
      </c>
      <c r="J448" s="139"/>
      <c r="K448" s="139"/>
      <c r="L448" s="139">
        <f>SUM(I448:K448)</f>
        <v>2780000</v>
      </c>
    </row>
    <row r="449" spans="1:12" ht="12.75" customHeight="1">
      <c r="A449" s="718" t="s">
        <v>1170</v>
      </c>
      <c r="B449" s="719"/>
      <c r="C449" s="719"/>
      <c r="D449" s="719"/>
      <c r="E449" s="719"/>
      <c r="F449" s="719"/>
      <c r="G449" s="719"/>
      <c r="H449" s="719"/>
      <c r="I449" s="719"/>
      <c r="J449" s="719"/>
      <c r="K449" s="719"/>
      <c r="L449" s="720"/>
    </row>
    <row r="450" spans="1:12">
      <c r="A450" s="162" t="s">
        <v>600</v>
      </c>
      <c r="B450" s="190">
        <v>620</v>
      </c>
      <c r="C450" s="150" t="s">
        <v>967</v>
      </c>
      <c r="D450" s="150"/>
      <c r="E450" s="447" t="s">
        <v>971</v>
      </c>
      <c r="F450" s="439" t="s">
        <v>380</v>
      </c>
      <c r="G450" s="190">
        <v>511</v>
      </c>
      <c r="H450" s="258" t="s">
        <v>93</v>
      </c>
      <c r="I450" s="530">
        <v>4500000</v>
      </c>
      <c r="J450" s="139"/>
      <c r="K450" s="139"/>
      <c r="L450" s="139">
        <f>SUM(I450:K450)</f>
        <v>4500000</v>
      </c>
    </row>
    <row r="451" spans="1:12" ht="12.75" customHeight="1">
      <c r="A451" s="718" t="s">
        <v>1163</v>
      </c>
      <c r="B451" s="719"/>
      <c r="C451" s="719"/>
      <c r="D451" s="719"/>
      <c r="E451" s="719"/>
      <c r="F451" s="719"/>
      <c r="G451" s="719"/>
      <c r="H451" s="719"/>
      <c r="I451" s="719"/>
      <c r="J451" s="719"/>
      <c r="K451" s="719"/>
      <c r="L451" s="720"/>
    </row>
    <row r="452" spans="1:12">
      <c r="A452" s="162" t="s">
        <v>600</v>
      </c>
      <c r="B452" s="190">
        <v>620</v>
      </c>
      <c r="C452" s="150" t="s">
        <v>967</v>
      </c>
      <c r="D452" s="150"/>
      <c r="E452" s="447" t="s">
        <v>972</v>
      </c>
      <c r="F452" s="439" t="s">
        <v>380</v>
      </c>
      <c r="G452" s="190">
        <v>511</v>
      </c>
      <c r="H452" s="258" t="s">
        <v>93</v>
      </c>
      <c r="I452" s="530">
        <v>8910000</v>
      </c>
      <c r="J452" s="139"/>
      <c r="K452" s="139"/>
      <c r="L452" s="139">
        <f>SUM(I452:K452)</f>
        <v>8910000</v>
      </c>
    </row>
    <row r="453" spans="1:12" ht="12.75" customHeight="1">
      <c r="A453" s="718" t="s">
        <v>1005</v>
      </c>
      <c r="B453" s="719"/>
      <c r="C453" s="719"/>
      <c r="D453" s="719"/>
      <c r="E453" s="719"/>
      <c r="F453" s="719"/>
      <c r="G453" s="719"/>
      <c r="H453" s="719"/>
      <c r="I453" s="615"/>
      <c r="J453" s="615"/>
      <c r="K453" s="615"/>
      <c r="L453" s="616"/>
    </row>
    <row r="454" spans="1:12">
      <c r="A454" s="162" t="s">
        <v>600</v>
      </c>
      <c r="B454" s="190">
        <v>620</v>
      </c>
      <c r="C454" s="150" t="s">
        <v>967</v>
      </c>
      <c r="D454" s="150"/>
      <c r="E454" s="447" t="s">
        <v>988</v>
      </c>
      <c r="F454" s="439" t="s">
        <v>380</v>
      </c>
      <c r="G454" s="190">
        <v>511</v>
      </c>
      <c r="H454" s="258" t="s">
        <v>93</v>
      </c>
      <c r="I454" s="543">
        <v>500000</v>
      </c>
      <c r="J454" s="139"/>
      <c r="K454" s="139"/>
      <c r="L454" s="139">
        <f>SUM(I454:K454)</f>
        <v>500000</v>
      </c>
    </row>
    <row r="455" spans="1:12" ht="12.75" customHeight="1">
      <c r="A455" s="718" t="s">
        <v>1008</v>
      </c>
      <c r="B455" s="719"/>
      <c r="C455" s="719"/>
      <c r="D455" s="719"/>
      <c r="E455" s="719"/>
      <c r="F455" s="719"/>
      <c r="G455" s="719"/>
      <c r="H455" s="719"/>
      <c r="I455" s="615"/>
      <c r="J455" s="615"/>
      <c r="K455" s="615"/>
      <c r="L455" s="616"/>
    </row>
    <row r="456" spans="1:12">
      <c r="A456" s="162" t="s">
        <v>600</v>
      </c>
      <c r="B456" s="190">
        <v>620</v>
      </c>
      <c r="C456" s="150" t="s">
        <v>967</v>
      </c>
      <c r="D456" s="150"/>
      <c r="E456" s="447" t="s">
        <v>989</v>
      </c>
      <c r="F456" s="439" t="s">
        <v>380</v>
      </c>
      <c r="G456" s="190">
        <v>511</v>
      </c>
      <c r="H456" s="258" t="s">
        <v>93</v>
      </c>
      <c r="I456" s="543">
        <v>200000</v>
      </c>
      <c r="J456" s="139"/>
      <c r="K456" s="139"/>
      <c r="L456" s="139">
        <f>SUM(I456:K456)</f>
        <v>200000</v>
      </c>
    </row>
    <row r="457" spans="1:12" ht="12.75" customHeight="1">
      <c r="A457" s="718" t="s">
        <v>1009</v>
      </c>
      <c r="B457" s="719"/>
      <c r="C457" s="719"/>
      <c r="D457" s="719"/>
      <c r="E457" s="719"/>
      <c r="F457" s="719"/>
      <c r="G457" s="719"/>
      <c r="H457" s="720"/>
      <c r="I457" s="541"/>
      <c r="J457" s="541"/>
      <c r="K457" s="541"/>
      <c r="L457" s="541"/>
    </row>
    <row r="458" spans="1:12">
      <c r="A458" s="718" t="s">
        <v>1126</v>
      </c>
      <c r="B458" s="719"/>
      <c r="C458" s="719"/>
      <c r="D458" s="719"/>
      <c r="E458" s="719"/>
      <c r="F458" s="719"/>
      <c r="G458" s="719"/>
      <c r="H458" s="720"/>
      <c r="I458" s="541"/>
      <c r="J458" s="541"/>
      <c r="K458" s="541"/>
      <c r="L458" s="541"/>
    </row>
    <row r="459" spans="1:12" ht="12.75" customHeight="1">
      <c r="A459" s="162" t="s">
        <v>600</v>
      </c>
      <c r="B459" s="190">
        <v>620</v>
      </c>
      <c r="C459" s="150" t="s">
        <v>955</v>
      </c>
      <c r="D459" s="150"/>
      <c r="E459" s="447" t="s">
        <v>962</v>
      </c>
      <c r="F459" s="439" t="s">
        <v>380</v>
      </c>
      <c r="G459" s="190">
        <v>511</v>
      </c>
      <c r="H459" s="258" t="s">
        <v>93</v>
      </c>
      <c r="I459" s="601">
        <v>22000000</v>
      </c>
      <c r="J459" s="543"/>
      <c r="K459" s="139">
        <v>34500000</v>
      </c>
      <c r="L459" s="139">
        <f>SUM(I459:K459)</f>
        <v>56500000</v>
      </c>
    </row>
    <row r="460" spans="1:12" ht="12.75" customHeight="1">
      <c r="A460" s="718" t="s">
        <v>979</v>
      </c>
      <c r="B460" s="719"/>
      <c r="C460" s="719"/>
      <c r="D460" s="719"/>
      <c r="E460" s="719"/>
      <c r="F460" s="719"/>
      <c r="G460" s="719"/>
      <c r="H460" s="720"/>
      <c r="I460" s="541"/>
      <c r="J460" s="541"/>
      <c r="K460" s="541"/>
      <c r="L460" s="541"/>
    </row>
    <row r="461" spans="1:12" ht="12.75" customHeight="1">
      <c r="A461" s="718" t="s">
        <v>982</v>
      </c>
      <c r="B461" s="719"/>
      <c r="C461" s="719"/>
      <c r="D461" s="719"/>
      <c r="E461" s="719"/>
      <c r="F461" s="719"/>
      <c r="G461" s="719"/>
      <c r="H461" s="720"/>
      <c r="I461" s="541"/>
      <c r="J461" s="541"/>
      <c r="K461" s="541"/>
      <c r="L461" s="541"/>
    </row>
    <row r="462" spans="1:12" ht="12.75" customHeight="1">
      <c r="A462" s="162" t="s">
        <v>600</v>
      </c>
      <c r="B462" s="190">
        <v>560</v>
      </c>
      <c r="C462" s="150" t="s">
        <v>980</v>
      </c>
      <c r="D462" s="150"/>
      <c r="E462" s="447" t="s">
        <v>935</v>
      </c>
      <c r="F462" s="439" t="s">
        <v>380</v>
      </c>
      <c r="G462" s="190">
        <v>511</v>
      </c>
      <c r="H462" s="258" t="s">
        <v>93</v>
      </c>
      <c r="I462" s="530">
        <v>5000000</v>
      </c>
      <c r="J462" s="139"/>
      <c r="K462" s="139"/>
      <c r="L462" s="139">
        <f>SUM(I462:K462)</f>
        <v>5000000</v>
      </c>
    </row>
    <row r="463" spans="1:12" ht="12.75" customHeight="1">
      <c r="A463" s="718" t="s">
        <v>991</v>
      </c>
      <c r="B463" s="719"/>
      <c r="C463" s="719"/>
      <c r="D463" s="719"/>
      <c r="E463" s="719"/>
      <c r="F463" s="719"/>
      <c r="G463" s="719"/>
      <c r="H463" s="720"/>
      <c r="I463" s="530">
        <v>3000000</v>
      </c>
      <c r="J463" s="139"/>
      <c r="K463" s="139"/>
      <c r="L463" s="139">
        <f>SUM(I463:K463)</f>
        <v>3000000</v>
      </c>
    </row>
    <row r="464" spans="1:12">
      <c r="A464" s="162" t="s">
        <v>600</v>
      </c>
      <c r="B464" s="190">
        <v>560</v>
      </c>
      <c r="C464" s="150" t="s">
        <v>980</v>
      </c>
      <c r="D464" s="150"/>
      <c r="E464" s="447" t="s">
        <v>962</v>
      </c>
      <c r="F464" s="439" t="s">
        <v>380</v>
      </c>
      <c r="G464" s="190">
        <v>511</v>
      </c>
      <c r="H464" s="258" t="s">
        <v>93</v>
      </c>
      <c r="I464" s="541"/>
      <c r="J464" s="541"/>
      <c r="K464" s="541"/>
      <c r="L464" s="541"/>
    </row>
    <row r="465" spans="1:12">
      <c r="A465" s="718" t="s">
        <v>992</v>
      </c>
      <c r="B465" s="719"/>
      <c r="C465" s="719"/>
      <c r="D465" s="719"/>
      <c r="E465" s="719"/>
      <c r="F465" s="719"/>
      <c r="G465" s="719"/>
      <c r="H465" s="720"/>
      <c r="I465" s="530"/>
      <c r="J465" s="139"/>
      <c r="K465" s="139"/>
      <c r="L465" s="139"/>
    </row>
    <row r="466" spans="1:12" ht="12.75" customHeight="1">
      <c r="A466" s="162" t="s">
        <v>600</v>
      </c>
      <c r="B466" s="190">
        <v>620</v>
      </c>
      <c r="C466" s="150" t="s">
        <v>980</v>
      </c>
      <c r="D466" s="150"/>
      <c r="E466" s="447" t="s">
        <v>945</v>
      </c>
      <c r="F466" s="439" t="s">
        <v>380</v>
      </c>
      <c r="G466" s="190">
        <v>511</v>
      </c>
      <c r="H466" s="258" t="s">
        <v>93</v>
      </c>
      <c r="I466" s="437">
        <v>15000000</v>
      </c>
      <c r="J466" s="541"/>
      <c r="K466" s="541"/>
      <c r="L466" s="437">
        <f>SUM(I466:K466)</f>
        <v>15000000</v>
      </c>
    </row>
    <row r="467" spans="1:12">
      <c r="A467" s="604"/>
      <c r="B467" s="596"/>
      <c r="C467" s="597"/>
      <c r="D467" s="732" t="s">
        <v>1128</v>
      </c>
      <c r="E467" s="732"/>
      <c r="F467" s="732"/>
      <c r="G467" s="732"/>
      <c r="H467" s="733"/>
      <c r="I467" s="530"/>
      <c r="J467" s="139"/>
      <c r="K467" s="139"/>
      <c r="L467" s="139"/>
    </row>
    <row r="468" spans="1:12" ht="12.75" customHeight="1">
      <c r="A468" s="604"/>
      <c r="B468" s="596">
        <v>620</v>
      </c>
      <c r="C468" s="597"/>
      <c r="D468" s="597"/>
      <c r="E468" s="609" t="s">
        <v>962</v>
      </c>
      <c r="F468" s="598" t="s">
        <v>1127</v>
      </c>
      <c r="G468" s="596">
        <v>511</v>
      </c>
      <c r="H468" s="599" t="s">
        <v>71</v>
      </c>
      <c r="I468" s="437">
        <v>1770000</v>
      </c>
      <c r="J468" s="541"/>
      <c r="K468" s="541"/>
      <c r="L468" s="437">
        <f>SUM(I468:K468)</f>
        <v>1770000</v>
      </c>
    </row>
    <row r="469" spans="1:12">
      <c r="A469" s="731" t="s">
        <v>1150</v>
      </c>
      <c r="B469" s="732"/>
      <c r="C469" s="732"/>
      <c r="D469" s="732"/>
      <c r="E469" s="732"/>
      <c r="F469" s="732"/>
      <c r="G469" s="732"/>
      <c r="H469" s="733"/>
      <c r="I469" s="606"/>
      <c r="J469" s="606"/>
      <c r="K469" s="606"/>
      <c r="L469" s="606"/>
    </row>
    <row r="470" spans="1:12" ht="12.75" customHeight="1">
      <c r="A470" s="734" t="s">
        <v>1129</v>
      </c>
      <c r="B470" s="735"/>
      <c r="C470" s="735"/>
      <c r="D470" s="735"/>
      <c r="E470" s="735"/>
      <c r="F470" s="735"/>
      <c r="G470" s="735"/>
      <c r="H470" s="736"/>
      <c r="I470" s="617"/>
      <c r="J470" s="617"/>
      <c r="K470" s="617"/>
      <c r="L470" s="617"/>
    </row>
    <row r="471" spans="1:12" ht="12.75" customHeight="1">
      <c r="A471" s="608"/>
      <c r="B471" s="596">
        <v>620</v>
      </c>
      <c r="C471" s="597"/>
      <c r="D471" s="597"/>
      <c r="E471" s="609" t="s">
        <v>962</v>
      </c>
      <c r="F471" s="598" t="s">
        <v>1127</v>
      </c>
      <c r="G471" s="596">
        <v>425</v>
      </c>
      <c r="H471" s="599" t="s">
        <v>71</v>
      </c>
      <c r="I471" s="437">
        <v>1060000</v>
      </c>
      <c r="J471" s="606"/>
      <c r="K471" s="606"/>
      <c r="L471" s="437">
        <f>SUM(I471:K471)</f>
        <v>1060000</v>
      </c>
    </row>
    <row r="472" spans="1:12" ht="12.75" customHeight="1">
      <c r="A472" s="718" t="s">
        <v>1002</v>
      </c>
      <c r="B472" s="719"/>
      <c r="C472" s="719"/>
      <c r="D472" s="719"/>
      <c r="E472" s="719"/>
      <c r="F472" s="719"/>
      <c r="G472" s="719"/>
      <c r="H472" s="720"/>
      <c r="I472" s="607"/>
      <c r="J472" s="607"/>
      <c r="K472" s="607"/>
      <c r="L472" s="607"/>
    </row>
    <row r="473" spans="1:12" ht="12.75" customHeight="1">
      <c r="A473" s="718" t="s">
        <v>1004</v>
      </c>
      <c r="B473" s="719"/>
      <c r="C473" s="719"/>
      <c r="D473" s="719"/>
      <c r="E473" s="719"/>
      <c r="F473" s="719"/>
      <c r="G473" s="719"/>
      <c r="H473" s="720"/>
      <c r="I473" s="541"/>
      <c r="J473" s="541"/>
      <c r="K473" s="541"/>
      <c r="L473" s="541"/>
    </row>
    <row r="474" spans="1:12" ht="12.75" customHeight="1">
      <c r="A474" s="162" t="s">
        <v>600</v>
      </c>
      <c r="B474" s="190">
        <v>620</v>
      </c>
      <c r="C474" s="150" t="s">
        <v>1003</v>
      </c>
      <c r="D474" s="150"/>
      <c r="E474" s="447" t="s">
        <v>935</v>
      </c>
      <c r="F474" s="439" t="s">
        <v>380</v>
      </c>
      <c r="G474" s="190">
        <v>511</v>
      </c>
      <c r="H474" s="258" t="s">
        <v>93</v>
      </c>
      <c r="I474" s="530"/>
      <c r="J474" s="139"/>
      <c r="K474" s="139">
        <v>34674000</v>
      </c>
      <c r="L474" s="139">
        <f>SUM(I474:K474)</f>
        <v>34674000</v>
      </c>
    </row>
    <row r="475" spans="1:12">
      <c r="A475" s="718" t="s">
        <v>984</v>
      </c>
      <c r="B475" s="719"/>
      <c r="C475" s="719"/>
      <c r="D475" s="719"/>
      <c r="E475" s="719"/>
      <c r="F475" s="719"/>
      <c r="G475" s="719"/>
      <c r="H475" s="720"/>
      <c r="I475" s="541"/>
      <c r="J475" s="541"/>
      <c r="K475" s="541"/>
      <c r="L475" s="541"/>
    </row>
    <row r="476" spans="1:12" ht="12.75" customHeight="1">
      <c r="A476" s="718" t="s">
        <v>986</v>
      </c>
      <c r="B476" s="719"/>
      <c r="C476" s="719"/>
      <c r="D476" s="719"/>
      <c r="E476" s="719"/>
      <c r="F476" s="719"/>
      <c r="G476" s="719"/>
      <c r="H476" s="720"/>
      <c r="I476" s="541"/>
      <c r="J476" s="541"/>
      <c r="K476" s="541"/>
      <c r="L476" s="541"/>
    </row>
    <row r="477" spans="1:12">
      <c r="A477" s="162" t="s">
        <v>600</v>
      </c>
      <c r="B477" s="190">
        <v>620</v>
      </c>
      <c r="C477" s="150" t="s">
        <v>985</v>
      </c>
      <c r="D477" s="150"/>
      <c r="E477" s="447" t="s">
        <v>935</v>
      </c>
      <c r="F477" s="439" t="s">
        <v>380</v>
      </c>
      <c r="G477" s="190">
        <v>511</v>
      </c>
      <c r="H477" s="258" t="s">
        <v>93</v>
      </c>
      <c r="I477" s="530">
        <v>19500000</v>
      </c>
      <c r="J477" s="139"/>
      <c r="K477" s="139"/>
      <c r="L477" s="139">
        <f>SUM(I477:K477)</f>
        <v>19500000</v>
      </c>
    </row>
    <row r="478" spans="1:12" ht="12.75" customHeight="1">
      <c r="A478" s="734" t="s">
        <v>1125</v>
      </c>
      <c r="B478" s="735"/>
      <c r="C478" s="735"/>
      <c r="D478" s="735"/>
      <c r="E478" s="735"/>
      <c r="F478" s="735"/>
      <c r="G478" s="735"/>
      <c r="H478" s="735"/>
      <c r="I478" s="611"/>
      <c r="J478" s="139"/>
      <c r="K478" s="139"/>
      <c r="L478" s="139"/>
    </row>
    <row r="479" spans="1:12" ht="12.75" customHeight="1">
      <c r="A479" s="604"/>
      <c r="B479" s="596">
        <v>620</v>
      </c>
      <c r="C479" s="597" t="s">
        <v>985</v>
      </c>
      <c r="D479" s="597"/>
      <c r="E479" s="609" t="s">
        <v>962</v>
      </c>
      <c r="F479" s="598"/>
      <c r="G479" s="596">
        <v>512</v>
      </c>
      <c r="H479" s="610" t="s">
        <v>94</v>
      </c>
      <c r="I479" s="611">
        <v>3000000</v>
      </c>
      <c r="J479" s="139"/>
      <c r="K479" s="139"/>
      <c r="L479" s="139">
        <f>SUM(I479:K479)</f>
        <v>3000000</v>
      </c>
    </row>
    <row r="480" spans="1:12" ht="12.75" customHeight="1">
      <c r="A480" s="718" t="s">
        <v>1149</v>
      </c>
      <c r="B480" s="719"/>
      <c r="C480" s="719"/>
      <c r="D480" s="719"/>
      <c r="E480" s="719"/>
      <c r="F480" s="719"/>
      <c r="G480" s="719"/>
      <c r="H480" s="720"/>
      <c r="I480" s="605"/>
      <c r="J480" s="541"/>
      <c r="K480" s="541"/>
      <c r="L480" s="541"/>
    </row>
    <row r="481" spans="1:12" ht="12.75" customHeight="1">
      <c r="A481" s="162" t="s">
        <v>600</v>
      </c>
      <c r="B481" s="190">
        <v>560</v>
      </c>
      <c r="C481" s="150" t="s">
        <v>985</v>
      </c>
      <c r="D481" s="150"/>
      <c r="E481" s="447" t="s">
        <v>935</v>
      </c>
      <c r="F481" s="439" t="s">
        <v>380</v>
      </c>
      <c r="G481" s="190">
        <v>511</v>
      </c>
      <c r="H481" s="258" t="s">
        <v>93</v>
      </c>
      <c r="I481" s="530">
        <v>10000000</v>
      </c>
      <c r="J481" s="139"/>
      <c r="K481" s="139"/>
      <c r="L481" s="139">
        <f>SUM(I481:K481)</f>
        <v>10000000</v>
      </c>
    </row>
    <row r="482" spans="1:12" ht="12.75" customHeight="1">
      <c r="A482" s="730" t="s">
        <v>601</v>
      </c>
      <c r="B482" s="724"/>
      <c r="C482" s="724"/>
      <c r="D482" s="724"/>
      <c r="E482" s="724"/>
      <c r="F482" s="724"/>
      <c r="G482" s="724"/>
      <c r="H482" s="725"/>
      <c r="I482" s="238"/>
      <c r="J482" s="238"/>
      <c r="K482" s="238"/>
      <c r="L482" s="238"/>
    </row>
    <row r="483" spans="1:12" ht="12.75" customHeight="1">
      <c r="A483" s="718" t="s">
        <v>1140</v>
      </c>
      <c r="B483" s="719"/>
      <c r="C483" s="719"/>
      <c r="D483" s="719"/>
      <c r="E483" s="719"/>
      <c r="F483" s="719"/>
      <c r="G483" s="719"/>
      <c r="H483" s="602"/>
      <c r="I483" s="602"/>
      <c r="J483" s="602"/>
      <c r="K483" s="602"/>
      <c r="L483" s="603"/>
    </row>
    <row r="484" spans="1:12" ht="12.75" customHeight="1">
      <c r="A484" s="718" t="s">
        <v>961</v>
      </c>
      <c r="B484" s="719"/>
      <c r="C484" s="719"/>
      <c r="D484" s="719"/>
      <c r="E484" s="719"/>
      <c r="F484" s="719"/>
      <c r="G484" s="719"/>
      <c r="H484" s="720"/>
      <c r="I484" s="539"/>
      <c r="J484" s="539"/>
      <c r="K484" s="539"/>
      <c r="L484" s="539"/>
    </row>
    <row r="485" spans="1:12" ht="12.75" customHeight="1">
      <c r="A485" s="718" t="s">
        <v>963</v>
      </c>
      <c r="B485" s="719"/>
      <c r="C485" s="719"/>
      <c r="D485" s="719"/>
      <c r="E485" s="719"/>
      <c r="F485" s="719"/>
      <c r="G485" s="719"/>
      <c r="H485" s="720"/>
      <c r="I485" s="539"/>
      <c r="J485" s="539"/>
      <c r="K485" s="539"/>
      <c r="L485" s="539"/>
    </row>
    <row r="486" spans="1:12" ht="12.75" customHeight="1">
      <c r="A486" s="718" t="s">
        <v>214</v>
      </c>
      <c r="B486" s="719"/>
      <c r="C486" s="719"/>
      <c r="D486" s="719"/>
      <c r="E486" s="719"/>
      <c r="F486" s="719"/>
      <c r="G486" s="719"/>
      <c r="H486" s="720"/>
      <c r="I486" s="602"/>
      <c r="J486" s="602"/>
      <c r="K486" s="602"/>
      <c r="L486" s="603"/>
    </row>
    <row r="487" spans="1:12" ht="12.75" customHeight="1">
      <c r="A487" s="162" t="s">
        <v>604</v>
      </c>
      <c r="B487" s="90">
        <v>820</v>
      </c>
      <c r="C487" s="90"/>
      <c r="D487" s="90"/>
      <c r="E487" s="90"/>
      <c r="F487" s="325" t="s">
        <v>340</v>
      </c>
      <c r="G487" s="90">
        <v>411</v>
      </c>
      <c r="H487" s="90" t="s">
        <v>153</v>
      </c>
      <c r="I487" s="324">
        <v>5823000</v>
      </c>
      <c r="J487" s="263"/>
      <c r="K487" s="263"/>
      <c r="L487" s="46">
        <f t="shared" ref="L487:L503" si="27">I487+J487+K487</f>
        <v>5823000</v>
      </c>
    </row>
    <row r="488" spans="1:12" ht="12.75" customHeight="1">
      <c r="A488" s="90"/>
      <c r="B488" s="90"/>
      <c r="C488" s="90"/>
      <c r="D488" s="90"/>
      <c r="E488" s="90"/>
      <c r="F488" s="439" t="s">
        <v>341</v>
      </c>
      <c r="G488" s="90">
        <v>412</v>
      </c>
      <c r="H488" s="90" t="s">
        <v>61</v>
      </c>
      <c r="I488" s="324">
        <v>1048000</v>
      </c>
      <c r="J488" s="263"/>
      <c r="K488" s="263"/>
      <c r="L488" s="46">
        <f t="shared" si="27"/>
        <v>1048000</v>
      </c>
    </row>
    <row r="489" spans="1:12" ht="12.75" customHeight="1">
      <c r="A489" s="90"/>
      <c r="B489" s="90"/>
      <c r="C489" s="90"/>
      <c r="D489" s="90"/>
      <c r="E489" s="90"/>
      <c r="F489" s="325" t="s">
        <v>359</v>
      </c>
      <c r="G489" s="90">
        <v>413</v>
      </c>
      <c r="H489" s="90" t="s">
        <v>62</v>
      </c>
      <c r="I489" s="91">
        <v>29000</v>
      </c>
      <c r="J489" s="139"/>
      <c r="K489" s="139"/>
      <c r="L489" s="46">
        <f t="shared" si="27"/>
        <v>29000</v>
      </c>
    </row>
    <row r="490" spans="1:12">
      <c r="A490" s="90"/>
      <c r="B490" s="90"/>
      <c r="C490" s="90"/>
      <c r="D490" s="90"/>
      <c r="E490" s="90"/>
      <c r="F490" s="325" t="s">
        <v>360</v>
      </c>
      <c r="G490" s="90">
        <v>414</v>
      </c>
      <c r="H490" s="90" t="s">
        <v>63</v>
      </c>
      <c r="I490" s="91">
        <v>296000</v>
      </c>
      <c r="J490" s="139">
        <v>1000</v>
      </c>
      <c r="K490" s="139">
        <v>240000</v>
      </c>
      <c r="L490" s="46">
        <f t="shared" si="27"/>
        <v>537000</v>
      </c>
    </row>
    <row r="491" spans="1:12" ht="15.75" customHeight="1">
      <c r="A491" s="90"/>
      <c r="B491" s="90"/>
      <c r="C491" s="90"/>
      <c r="D491" s="90"/>
      <c r="E491" s="90"/>
      <c r="F491" s="439" t="s">
        <v>361</v>
      </c>
      <c r="G491" s="90">
        <v>415</v>
      </c>
      <c r="H491" s="90" t="s">
        <v>154</v>
      </c>
      <c r="I491" s="324">
        <v>750000</v>
      </c>
      <c r="J491" s="139"/>
      <c r="K491" s="139"/>
      <c r="L491" s="46">
        <f t="shared" si="27"/>
        <v>750000</v>
      </c>
    </row>
    <row r="492" spans="1:12" ht="24">
      <c r="A492" s="90"/>
      <c r="B492" s="90"/>
      <c r="C492" s="90"/>
      <c r="D492" s="90"/>
      <c r="E492" s="90"/>
      <c r="F492" s="325" t="s">
        <v>362</v>
      </c>
      <c r="G492" s="90">
        <v>416</v>
      </c>
      <c r="H492" s="90" t="s">
        <v>155</v>
      </c>
      <c r="I492" s="91">
        <v>60000</v>
      </c>
      <c r="J492" s="139"/>
      <c r="K492" s="139"/>
      <c r="L492" s="46">
        <f t="shared" si="27"/>
        <v>60000</v>
      </c>
    </row>
    <row r="493" spans="1:12">
      <c r="A493" s="90"/>
      <c r="B493" s="90"/>
      <c r="C493" s="90"/>
      <c r="D493" s="90"/>
      <c r="E493" s="90"/>
      <c r="F493" s="325" t="s">
        <v>363</v>
      </c>
      <c r="G493" s="90">
        <v>421</v>
      </c>
      <c r="H493" s="90" t="s">
        <v>66</v>
      </c>
      <c r="I493" s="324">
        <v>1135000</v>
      </c>
      <c r="J493" s="91">
        <v>5000</v>
      </c>
      <c r="K493" s="91"/>
      <c r="L493" s="46">
        <f t="shared" si="27"/>
        <v>1140000</v>
      </c>
    </row>
    <row r="494" spans="1:12">
      <c r="A494" s="90"/>
      <c r="B494" s="90"/>
      <c r="C494" s="90"/>
      <c r="D494" s="90"/>
      <c r="E494" s="90"/>
      <c r="F494" s="325" t="s">
        <v>364</v>
      </c>
      <c r="G494" s="90">
        <v>422</v>
      </c>
      <c r="H494" s="90" t="s">
        <v>68</v>
      </c>
      <c r="I494" s="324">
        <v>180000</v>
      </c>
      <c r="J494" s="91">
        <v>90000</v>
      </c>
      <c r="K494" s="91"/>
      <c r="L494" s="46">
        <f t="shared" si="27"/>
        <v>270000</v>
      </c>
    </row>
    <row r="495" spans="1:12" ht="12.75" customHeight="1">
      <c r="A495" s="90"/>
      <c r="B495" s="90"/>
      <c r="C495" s="90"/>
      <c r="D495" s="90"/>
      <c r="E495" s="90"/>
      <c r="F495" s="325" t="s">
        <v>365</v>
      </c>
      <c r="G495" s="90">
        <v>423</v>
      </c>
      <c r="H495" s="90" t="s">
        <v>69</v>
      </c>
      <c r="I495" s="324">
        <v>1220000</v>
      </c>
      <c r="J495" s="91">
        <v>40000</v>
      </c>
      <c r="K495" s="91"/>
      <c r="L495" s="46">
        <f t="shared" si="27"/>
        <v>1260000</v>
      </c>
    </row>
    <row r="496" spans="1:12" ht="12.75" customHeight="1">
      <c r="A496" s="90"/>
      <c r="B496" s="90"/>
      <c r="C496" s="90"/>
      <c r="D496" s="90"/>
      <c r="E496" s="90"/>
      <c r="F496" s="325" t="s">
        <v>366</v>
      </c>
      <c r="G496" s="90">
        <v>424</v>
      </c>
      <c r="H496" s="90" t="s">
        <v>70</v>
      </c>
      <c r="I496" s="91">
        <v>400000</v>
      </c>
      <c r="J496" s="91"/>
      <c r="K496" s="91"/>
      <c r="L496" s="46">
        <f t="shared" si="27"/>
        <v>400000</v>
      </c>
    </row>
    <row r="497" spans="1:12">
      <c r="A497" s="90"/>
      <c r="B497" s="90"/>
      <c r="C497" s="90"/>
      <c r="D497" s="90"/>
      <c r="E497" s="90"/>
      <c r="F497" s="325" t="s">
        <v>367</v>
      </c>
      <c r="G497" s="90">
        <v>425</v>
      </c>
      <c r="H497" s="90" t="s">
        <v>71</v>
      </c>
      <c r="I497" s="324">
        <v>170000</v>
      </c>
      <c r="J497" s="91">
        <v>10000</v>
      </c>
      <c r="K497" s="91"/>
      <c r="L497" s="46">
        <f t="shared" si="27"/>
        <v>180000</v>
      </c>
    </row>
    <row r="498" spans="1:12">
      <c r="A498" s="90"/>
      <c r="B498" s="90"/>
      <c r="C498" s="90"/>
      <c r="D498" s="90"/>
      <c r="E498" s="90"/>
      <c r="F498" s="325" t="s">
        <v>368</v>
      </c>
      <c r="G498" s="90">
        <v>426</v>
      </c>
      <c r="H498" s="90" t="s">
        <v>72</v>
      </c>
      <c r="I498" s="324">
        <v>330000</v>
      </c>
      <c r="J498" s="91">
        <v>20000</v>
      </c>
      <c r="K498" s="91"/>
      <c r="L498" s="223">
        <f t="shared" si="27"/>
        <v>350000</v>
      </c>
    </row>
    <row r="499" spans="1:12">
      <c r="A499" s="90"/>
      <c r="B499" s="90"/>
      <c r="C499" s="90"/>
      <c r="D499" s="90"/>
      <c r="E499" s="90"/>
      <c r="F499" s="325" t="s">
        <v>820</v>
      </c>
      <c r="G499" s="90">
        <v>444</v>
      </c>
      <c r="H499" s="90" t="s">
        <v>104</v>
      </c>
      <c r="I499" s="91">
        <v>10000</v>
      </c>
      <c r="J499" s="91"/>
      <c r="K499" s="91"/>
      <c r="L499" s="46">
        <f t="shared" si="27"/>
        <v>10000</v>
      </c>
    </row>
    <row r="500" spans="1:12" ht="17.25" customHeight="1">
      <c r="A500" s="90"/>
      <c r="B500" s="90"/>
      <c r="C500" s="90"/>
      <c r="D500" s="90"/>
      <c r="E500" s="90"/>
      <c r="F500" s="439" t="s">
        <v>369</v>
      </c>
      <c r="G500" s="90">
        <v>482</v>
      </c>
      <c r="H500" s="90" t="s">
        <v>157</v>
      </c>
      <c r="I500" s="91">
        <v>10000</v>
      </c>
      <c r="J500" s="91"/>
      <c r="K500" s="91"/>
      <c r="L500" s="233">
        <f t="shared" si="27"/>
        <v>10000</v>
      </c>
    </row>
    <row r="501" spans="1:12" ht="24">
      <c r="A501" s="90"/>
      <c r="B501" s="90"/>
      <c r="C501" s="90"/>
      <c r="D501" s="90"/>
      <c r="E501" s="90"/>
      <c r="F501" s="325" t="s">
        <v>509</v>
      </c>
      <c r="G501" s="90">
        <v>485</v>
      </c>
      <c r="H501" s="90" t="s">
        <v>510</v>
      </c>
      <c r="I501" s="324">
        <v>200000</v>
      </c>
      <c r="J501" s="91"/>
      <c r="K501" s="91"/>
      <c r="L501" s="46">
        <f t="shared" si="27"/>
        <v>200000</v>
      </c>
    </row>
    <row r="502" spans="1:12">
      <c r="A502" s="90"/>
      <c r="B502" s="90"/>
      <c r="C502" s="90"/>
      <c r="D502" s="90"/>
      <c r="E502" s="90"/>
      <c r="F502" s="325" t="s">
        <v>370</v>
      </c>
      <c r="G502" s="90">
        <v>512</v>
      </c>
      <c r="H502" s="90" t="s">
        <v>94</v>
      </c>
      <c r="I502" s="91">
        <v>50000</v>
      </c>
      <c r="J502" s="91"/>
      <c r="K502" s="91">
        <v>22463.31</v>
      </c>
      <c r="L502" s="46">
        <f t="shared" si="27"/>
        <v>72463.31</v>
      </c>
    </row>
    <row r="503" spans="1:12">
      <c r="A503" s="90"/>
      <c r="B503" s="90"/>
      <c r="C503" s="90"/>
      <c r="D503" s="90"/>
      <c r="E503" s="90"/>
      <c r="F503" s="325" t="s">
        <v>371</v>
      </c>
      <c r="G503" s="90">
        <v>515</v>
      </c>
      <c r="H503" s="90" t="s">
        <v>95</v>
      </c>
      <c r="I503" s="91">
        <v>350000</v>
      </c>
      <c r="J503" s="91">
        <v>34000</v>
      </c>
      <c r="K503" s="91">
        <v>10000</v>
      </c>
      <c r="L503" s="46">
        <f t="shared" si="27"/>
        <v>394000</v>
      </c>
    </row>
    <row r="504" spans="1:12">
      <c r="A504" s="747" t="s">
        <v>188</v>
      </c>
      <c r="B504" s="748"/>
      <c r="C504" s="748"/>
      <c r="D504" s="748"/>
      <c r="E504" s="748"/>
      <c r="F504" s="748"/>
      <c r="G504" s="748"/>
      <c r="H504" s="749"/>
      <c r="I504" s="94">
        <v>10730916</v>
      </c>
      <c r="J504" s="94">
        <f>SUM(J487:J503)</f>
        <v>200000</v>
      </c>
      <c r="K504" s="94">
        <f>SUM(K487:K503)</f>
        <v>272463.31</v>
      </c>
      <c r="L504" s="95">
        <f>SUM(I504:K504)</f>
        <v>11203379.310000001</v>
      </c>
    </row>
    <row r="505" spans="1:12">
      <c r="A505" s="747" t="s">
        <v>215</v>
      </c>
      <c r="B505" s="748"/>
      <c r="C505" s="748"/>
      <c r="D505" s="748"/>
      <c r="E505" s="748"/>
      <c r="F505" s="748"/>
      <c r="G505" s="748"/>
      <c r="H505" s="749"/>
      <c r="I505" s="94">
        <f>SUM(I504)</f>
        <v>10730916</v>
      </c>
      <c r="J505" s="94">
        <f>SUM(J504)</f>
        <v>200000</v>
      </c>
      <c r="K505" s="94">
        <f>SUM(K504)</f>
        <v>272463.31</v>
      </c>
      <c r="L505" s="95">
        <f>SUM(I505:K505)</f>
        <v>11203379.310000001</v>
      </c>
    </row>
    <row r="506" spans="1:12">
      <c r="A506" s="718" t="s">
        <v>216</v>
      </c>
      <c r="B506" s="719"/>
      <c r="C506" s="719"/>
      <c r="D506" s="719"/>
      <c r="E506" s="719"/>
      <c r="F506" s="719"/>
      <c r="G506" s="719"/>
      <c r="H506" s="720"/>
      <c r="I506" s="602"/>
      <c r="J506" s="602"/>
      <c r="K506" s="602"/>
      <c r="L506" s="603"/>
    </row>
    <row r="507" spans="1:12" ht="12.75" customHeight="1">
      <c r="A507" s="718" t="s">
        <v>961</v>
      </c>
      <c r="B507" s="719"/>
      <c r="C507" s="719"/>
      <c r="D507" s="719"/>
      <c r="E507" s="719"/>
      <c r="F507" s="719"/>
      <c r="G507" s="719"/>
      <c r="H507" s="720"/>
      <c r="I507" s="539"/>
      <c r="J507" s="539"/>
      <c r="K507" s="539"/>
      <c r="L507" s="539"/>
    </row>
    <row r="508" spans="1:12" ht="12.75" customHeight="1">
      <c r="A508" s="718" t="s">
        <v>963</v>
      </c>
      <c r="B508" s="719"/>
      <c r="C508" s="719"/>
      <c r="D508" s="719"/>
      <c r="E508" s="719"/>
      <c r="F508" s="719"/>
      <c r="G508" s="719"/>
      <c r="H508" s="720"/>
      <c r="I508" s="539"/>
      <c r="J508" s="539"/>
      <c r="K508" s="539"/>
      <c r="L508" s="539"/>
    </row>
    <row r="509" spans="1:12" ht="12.75" customHeight="1">
      <c r="A509" s="718" t="s">
        <v>189</v>
      </c>
      <c r="B509" s="719"/>
      <c r="C509" s="719"/>
      <c r="D509" s="719"/>
      <c r="E509" s="719"/>
      <c r="F509" s="719"/>
      <c r="G509" s="719"/>
      <c r="H509" s="720"/>
      <c r="I509" s="602"/>
      <c r="J509" s="602"/>
      <c r="K509" s="602"/>
      <c r="L509" s="603"/>
    </row>
    <row r="510" spans="1:12" ht="12.75" customHeight="1">
      <c r="A510" s="262" t="s">
        <v>605</v>
      </c>
      <c r="B510" s="90">
        <v>820</v>
      </c>
      <c r="C510" s="90"/>
      <c r="D510" s="90"/>
      <c r="E510" s="90"/>
      <c r="F510" s="531" t="s">
        <v>372</v>
      </c>
      <c r="G510" s="90">
        <v>411</v>
      </c>
      <c r="H510" s="90" t="s">
        <v>153</v>
      </c>
      <c r="I510" s="250">
        <v>5110000</v>
      </c>
      <c r="J510" s="91">
        <v>10000</v>
      </c>
      <c r="K510" s="91">
        <v>0</v>
      </c>
      <c r="L510" s="91">
        <f t="shared" ref="L510:L523" si="28">SUM(I510:K510)</f>
        <v>5120000</v>
      </c>
    </row>
    <row r="511" spans="1:12" ht="12.75" customHeight="1">
      <c r="A511" s="90"/>
      <c r="B511" s="90"/>
      <c r="C511" s="90"/>
      <c r="D511" s="90"/>
      <c r="E511" s="90"/>
      <c r="F511" s="325" t="s">
        <v>342</v>
      </c>
      <c r="G511" s="90">
        <v>412</v>
      </c>
      <c r="H511" s="90" t="s">
        <v>61</v>
      </c>
      <c r="I511" s="250">
        <v>915000</v>
      </c>
      <c r="J511" s="91">
        <v>5000</v>
      </c>
      <c r="K511" s="91">
        <v>0</v>
      </c>
      <c r="L511" s="91">
        <f t="shared" si="28"/>
        <v>920000</v>
      </c>
    </row>
    <row r="512" spans="1:12" ht="12.75" customHeight="1">
      <c r="A512" s="90"/>
      <c r="B512" s="90"/>
      <c r="C512" s="90"/>
      <c r="D512" s="90"/>
      <c r="E512" s="90"/>
      <c r="F512" s="325" t="s">
        <v>343</v>
      </c>
      <c r="G512" s="90">
        <v>413</v>
      </c>
      <c r="H512" s="90" t="s">
        <v>62</v>
      </c>
      <c r="I512" s="91">
        <v>10000</v>
      </c>
      <c r="J512" s="91">
        <v>20000</v>
      </c>
      <c r="K512" s="91">
        <v>0</v>
      </c>
      <c r="L512" s="91">
        <f t="shared" si="28"/>
        <v>30000</v>
      </c>
    </row>
    <row r="513" spans="1:12">
      <c r="A513" s="90"/>
      <c r="B513" s="90"/>
      <c r="C513" s="90"/>
      <c r="D513" s="90"/>
      <c r="E513" s="90"/>
      <c r="F513" s="439" t="s">
        <v>394</v>
      </c>
      <c r="G513" s="90">
        <v>414</v>
      </c>
      <c r="H513" s="90" t="s">
        <v>63</v>
      </c>
      <c r="I513" s="91">
        <v>10000</v>
      </c>
      <c r="J513" s="91">
        <v>10000</v>
      </c>
      <c r="K513" s="91">
        <v>100000</v>
      </c>
      <c r="L513" s="91">
        <f t="shared" si="28"/>
        <v>120000</v>
      </c>
    </row>
    <row r="514" spans="1:12">
      <c r="A514" s="90"/>
      <c r="B514" s="90"/>
      <c r="C514" s="90"/>
      <c r="D514" s="90"/>
      <c r="E514" s="90"/>
      <c r="F514" s="439" t="s">
        <v>163</v>
      </c>
      <c r="G514" s="90">
        <v>415</v>
      </c>
      <c r="H514" s="90" t="s">
        <v>154</v>
      </c>
      <c r="I514" s="250">
        <v>100000</v>
      </c>
      <c r="J514" s="91">
        <v>25000</v>
      </c>
      <c r="K514" s="91">
        <v>0</v>
      </c>
      <c r="L514" s="91">
        <f t="shared" si="28"/>
        <v>125000</v>
      </c>
    </row>
    <row r="515" spans="1:12">
      <c r="A515" s="90"/>
      <c r="B515" s="90"/>
      <c r="C515" s="90"/>
      <c r="D515" s="90"/>
      <c r="E515" s="90"/>
      <c r="F515" s="325" t="s">
        <v>164</v>
      </c>
      <c r="G515" s="90">
        <v>421</v>
      </c>
      <c r="H515" s="90" t="s">
        <v>66</v>
      </c>
      <c r="I515" s="91">
        <v>2440000</v>
      </c>
      <c r="J515" s="91">
        <v>50000</v>
      </c>
      <c r="K515" s="91">
        <v>0</v>
      </c>
      <c r="L515" s="91">
        <f t="shared" si="28"/>
        <v>2490000</v>
      </c>
    </row>
    <row r="516" spans="1:12">
      <c r="A516" s="90"/>
      <c r="B516" s="90"/>
      <c r="C516" s="90"/>
      <c r="D516" s="90"/>
      <c r="E516" s="90"/>
      <c r="F516" s="325" t="s">
        <v>344</v>
      </c>
      <c r="G516" s="90">
        <v>422</v>
      </c>
      <c r="H516" s="90" t="s">
        <v>68</v>
      </c>
      <c r="I516" s="91">
        <v>80000</v>
      </c>
      <c r="J516" s="91">
        <v>45000</v>
      </c>
      <c r="K516" s="91">
        <v>0</v>
      </c>
      <c r="L516" s="91">
        <f t="shared" si="28"/>
        <v>125000</v>
      </c>
    </row>
    <row r="517" spans="1:12">
      <c r="A517" s="90"/>
      <c r="B517" s="90"/>
      <c r="C517" s="90"/>
      <c r="D517" s="90"/>
      <c r="E517" s="90"/>
      <c r="F517" s="325" t="s">
        <v>165</v>
      </c>
      <c r="G517" s="90">
        <v>423</v>
      </c>
      <c r="H517" s="90" t="s">
        <v>69</v>
      </c>
      <c r="I517" s="324">
        <v>3042000</v>
      </c>
      <c r="J517" s="91">
        <v>395000</v>
      </c>
      <c r="K517" s="238"/>
      <c r="L517" s="91">
        <f t="shared" si="28"/>
        <v>3437000</v>
      </c>
    </row>
    <row r="518" spans="1:12">
      <c r="A518" s="90"/>
      <c r="B518" s="90"/>
      <c r="C518" s="90"/>
      <c r="D518" s="90"/>
      <c r="E518" s="90"/>
      <c r="F518" s="325" t="s">
        <v>166</v>
      </c>
      <c r="G518" s="90">
        <v>424</v>
      </c>
      <c r="H518" s="90" t="s">
        <v>70</v>
      </c>
      <c r="I518" s="91">
        <v>1196000</v>
      </c>
      <c r="J518" s="91">
        <v>45000</v>
      </c>
      <c r="K518" s="91">
        <v>0</v>
      </c>
      <c r="L518" s="91">
        <f t="shared" si="28"/>
        <v>1241000</v>
      </c>
    </row>
    <row r="519" spans="1:12">
      <c r="A519" s="90"/>
      <c r="B519" s="90"/>
      <c r="C519" s="90"/>
      <c r="D519" s="90"/>
      <c r="E519" s="90"/>
      <c r="F519" s="325" t="s">
        <v>345</v>
      </c>
      <c r="G519" s="90">
        <v>425</v>
      </c>
      <c r="H519" s="90" t="s">
        <v>71</v>
      </c>
      <c r="I519" s="250">
        <v>200000</v>
      </c>
      <c r="J519" s="91">
        <v>10000</v>
      </c>
      <c r="K519" s="91">
        <v>0</v>
      </c>
      <c r="L519" s="91">
        <f t="shared" si="28"/>
        <v>210000</v>
      </c>
    </row>
    <row r="520" spans="1:12">
      <c r="A520" s="90"/>
      <c r="B520" s="90"/>
      <c r="C520" s="90"/>
      <c r="D520" s="90"/>
      <c r="E520" s="90"/>
      <c r="F520" s="325" t="s">
        <v>167</v>
      </c>
      <c r="G520" s="90">
        <v>426</v>
      </c>
      <c r="H520" s="90" t="s">
        <v>72</v>
      </c>
      <c r="I520" s="352">
        <v>342000</v>
      </c>
      <c r="J520" s="91">
        <v>30000</v>
      </c>
      <c r="K520" s="91">
        <v>0</v>
      </c>
      <c r="L520" s="91">
        <f t="shared" si="28"/>
        <v>372000</v>
      </c>
    </row>
    <row r="521" spans="1:12">
      <c r="A521" s="90"/>
      <c r="B521" s="90"/>
      <c r="C521" s="90"/>
      <c r="D521" s="90"/>
      <c r="E521" s="90"/>
      <c r="F521" s="325" t="s">
        <v>168</v>
      </c>
      <c r="G521" s="90">
        <v>482</v>
      </c>
      <c r="H521" s="90" t="s">
        <v>587</v>
      </c>
      <c r="I521" s="91">
        <v>5000</v>
      </c>
      <c r="J521" s="91">
        <v>5000</v>
      </c>
      <c r="K521" s="91">
        <v>0</v>
      </c>
      <c r="L521" s="91">
        <f t="shared" si="28"/>
        <v>10000</v>
      </c>
    </row>
    <row r="522" spans="1:12">
      <c r="A522" s="90"/>
      <c r="B522" s="90"/>
      <c r="C522" s="90"/>
      <c r="D522" s="90"/>
      <c r="E522" s="90"/>
      <c r="F522" s="325" t="s">
        <v>169</v>
      </c>
      <c r="G522" s="90">
        <v>512</v>
      </c>
      <c r="H522" s="90" t="s">
        <v>94</v>
      </c>
      <c r="I522" s="91">
        <v>243000</v>
      </c>
      <c r="J522" s="91">
        <v>0</v>
      </c>
      <c r="K522" s="91">
        <v>124541.66</v>
      </c>
      <c r="L522" s="91">
        <f t="shared" si="28"/>
        <v>367541.66000000003</v>
      </c>
    </row>
    <row r="523" spans="1:12">
      <c r="A523" s="90"/>
      <c r="B523" s="90"/>
      <c r="C523" s="90"/>
      <c r="D523" s="90"/>
      <c r="E523" s="90"/>
      <c r="F523" s="325" t="s">
        <v>170</v>
      </c>
      <c r="G523" s="90">
        <v>523</v>
      </c>
      <c r="H523" s="90" t="s">
        <v>101</v>
      </c>
      <c r="I523" s="91">
        <v>0</v>
      </c>
      <c r="J523" s="91">
        <v>300000</v>
      </c>
      <c r="K523" s="91">
        <v>0</v>
      </c>
      <c r="L523" s="91">
        <f t="shared" si="28"/>
        <v>300000</v>
      </c>
    </row>
    <row r="524" spans="1:12">
      <c r="A524" s="718" t="s">
        <v>961</v>
      </c>
      <c r="B524" s="719"/>
      <c r="C524" s="719"/>
      <c r="D524" s="719"/>
      <c r="E524" s="719"/>
      <c r="F524" s="719"/>
      <c r="G524" s="719"/>
      <c r="H524" s="720"/>
      <c r="I524" s="539"/>
      <c r="J524" s="539"/>
      <c r="K524" s="539"/>
      <c r="L524" s="539"/>
    </row>
    <row r="525" spans="1:12" ht="24" customHeight="1">
      <c r="A525" s="718" t="s">
        <v>964</v>
      </c>
      <c r="B525" s="719"/>
      <c r="C525" s="719"/>
      <c r="D525" s="719"/>
      <c r="E525" s="719"/>
      <c r="F525" s="719"/>
      <c r="G525" s="719"/>
      <c r="H525" s="720"/>
      <c r="I525" s="539"/>
      <c r="J525" s="539"/>
      <c r="K525" s="539"/>
      <c r="L525" s="539"/>
    </row>
    <row r="526" spans="1:12">
      <c r="A526" s="262" t="s">
        <v>605</v>
      </c>
      <c r="B526" s="90">
        <v>820</v>
      </c>
      <c r="C526" s="90">
        <v>13</v>
      </c>
      <c r="D526" s="90"/>
      <c r="E526" s="32" t="s">
        <v>962</v>
      </c>
      <c r="F526" s="325" t="s">
        <v>165</v>
      </c>
      <c r="G526" s="90">
        <v>421</v>
      </c>
      <c r="H526" s="90" t="s">
        <v>66</v>
      </c>
      <c r="I526" s="324">
        <v>200000</v>
      </c>
      <c r="J526" s="91"/>
      <c r="K526" s="238"/>
      <c r="L526" s="91"/>
    </row>
    <row r="527" spans="1:12" ht="12.75" customHeight="1">
      <c r="A527" s="262" t="s">
        <v>605</v>
      </c>
      <c r="B527" s="90">
        <v>820</v>
      </c>
      <c r="C527" s="90">
        <v>13</v>
      </c>
      <c r="D527" s="90"/>
      <c r="E527" s="32" t="s">
        <v>962</v>
      </c>
      <c r="F527" s="325" t="s">
        <v>166</v>
      </c>
      <c r="G527" s="90">
        <v>423</v>
      </c>
      <c r="H527" s="90" t="s">
        <v>69</v>
      </c>
      <c r="I527" s="91">
        <v>800000</v>
      </c>
      <c r="J527" s="91"/>
      <c r="K527" s="91"/>
      <c r="L527" s="91"/>
    </row>
    <row r="528" spans="1:12" ht="12.75" customHeight="1">
      <c r="A528" s="747" t="s">
        <v>219</v>
      </c>
      <c r="B528" s="748"/>
      <c r="C528" s="748"/>
      <c r="D528" s="748"/>
      <c r="E528" s="748"/>
      <c r="F528" s="748"/>
      <c r="G528" s="748"/>
      <c r="H528" s="749"/>
      <c r="I528" s="94">
        <v>12105000</v>
      </c>
      <c r="J528" s="94">
        <f>SUM(J510:J523)</f>
        <v>950000</v>
      </c>
      <c r="K528" s="94">
        <f>SUM(K510:K523)</f>
        <v>224541.66</v>
      </c>
      <c r="L528" s="343">
        <f>SUM(I528:K528)</f>
        <v>13279541.66</v>
      </c>
    </row>
    <row r="529" spans="1:12">
      <c r="A529" s="718" t="s">
        <v>1013</v>
      </c>
      <c r="B529" s="719"/>
      <c r="C529" s="719"/>
      <c r="D529" s="719"/>
      <c r="E529" s="719"/>
      <c r="F529" s="719"/>
      <c r="G529" s="719"/>
      <c r="H529" s="720"/>
      <c r="I529" s="94">
        <f>SUM(I528)</f>
        <v>12105000</v>
      </c>
      <c r="J529" s="94">
        <f>SUM(J528)</f>
        <v>950000</v>
      </c>
      <c r="K529" s="94">
        <f>SUM(K528)</f>
        <v>224541.66</v>
      </c>
      <c r="L529" s="343">
        <f>SUM(I529:K529)</f>
        <v>13279541.66</v>
      </c>
    </row>
    <row r="530" spans="1:12">
      <c r="A530" s="718" t="s">
        <v>1014</v>
      </c>
      <c r="B530" s="719"/>
      <c r="C530" s="719"/>
      <c r="D530" s="719"/>
      <c r="E530" s="719"/>
      <c r="F530" s="719"/>
      <c r="G530" s="719"/>
      <c r="H530" s="720"/>
      <c r="I530" s="607"/>
      <c r="J530" s="607"/>
      <c r="K530" s="607"/>
      <c r="L530" s="607"/>
    </row>
    <row r="531" spans="1:12" ht="12.75" customHeight="1">
      <c r="A531" s="718" t="s">
        <v>227</v>
      </c>
      <c r="B531" s="719"/>
      <c r="C531" s="719"/>
      <c r="D531" s="719"/>
      <c r="E531" s="719"/>
      <c r="F531" s="719"/>
      <c r="G531" s="719"/>
      <c r="H531" s="720"/>
      <c r="I531" s="607"/>
      <c r="J531" s="607"/>
      <c r="K531" s="607"/>
      <c r="L531" s="607"/>
    </row>
    <row r="532" spans="1:12" ht="28.5" customHeight="1">
      <c r="A532" s="162" t="s">
        <v>618</v>
      </c>
      <c r="B532" s="138">
        <v>810</v>
      </c>
      <c r="C532" s="138"/>
      <c r="D532" s="138"/>
      <c r="E532" s="138"/>
      <c r="F532" s="138" t="s">
        <v>816</v>
      </c>
      <c r="G532" s="161">
        <v>425</v>
      </c>
      <c r="H532" s="436" t="s">
        <v>1139</v>
      </c>
      <c r="I532" s="454">
        <v>3000000</v>
      </c>
      <c r="J532" s="636"/>
      <c r="K532" s="636"/>
      <c r="L532" s="636"/>
    </row>
    <row r="533" spans="1:12" ht="12.75" customHeight="1">
      <c r="A533" s="730" t="s">
        <v>192</v>
      </c>
      <c r="B533" s="724"/>
      <c r="C533" s="724"/>
      <c r="D533" s="724"/>
      <c r="E533" s="724"/>
      <c r="F533" s="724"/>
      <c r="G533" s="724"/>
      <c r="H533" s="725"/>
      <c r="I533" s="600"/>
      <c r="J533" s="437"/>
      <c r="K533" s="437"/>
      <c r="L533" s="437"/>
    </row>
    <row r="534" spans="1:12" ht="12.75" customHeight="1">
      <c r="A534" s="747" t="s">
        <v>217</v>
      </c>
      <c r="B534" s="748"/>
      <c r="C534" s="748"/>
      <c r="D534" s="748"/>
      <c r="E534" s="748"/>
      <c r="F534" s="748"/>
      <c r="G534" s="748"/>
      <c r="H534" s="749"/>
      <c r="I534" s="94"/>
      <c r="J534" s="94"/>
      <c r="K534" s="94"/>
      <c r="L534" s="95"/>
    </row>
    <row r="535" spans="1:12" ht="12.75" customHeight="1">
      <c r="A535" s="718" t="s">
        <v>218</v>
      </c>
      <c r="B535" s="719"/>
      <c r="C535" s="719"/>
      <c r="D535" s="719"/>
      <c r="E535" s="719"/>
      <c r="F535" s="719"/>
      <c r="G535" s="719"/>
      <c r="H535" s="720"/>
      <c r="I535" s="602"/>
      <c r="J535" s="602"/>
      <c r="K535" s="602"/>
      <c r="L535" s="603"/>
    </row>
    <row r="536" spans="1:12" ht="12.75" customHeight="1">
      <c r="A536" s="718" t="s">
        <v>953</v>
      </c>
      <c r="B536" s="719"/>
      <c r="C536" s="719"/>
      <c r="D536" s="719"/>
      <c r="E536" s="719"/>
      <c r="F536" s="719"/>
      <c r="G536" s="719"/>
      <c r="H536" s="720"/>
      <c r="I536" s="539"/>
      <c r="J536" s="539"/>
      <c r="K536" s="539"/>
      <c r="L536" s="539"/>
    </row>
    <row r="537" spans="1:12">
      <c r="A537" s="718" t="s">
        <v>954</v>
      </c>
      <c r="B537" s="719"/>
      <c r="C537" s="719"/>
      <c r="D537" s="719"/>
      <c r="E537" s="719"/>
      <c r="F537" s="719"/>
      <c r="G537" s="719"/>
      <c r="H537" s="720"/>
      <c r="I537" s="539"/>
      <c r="J537" s="539"/>
      <c r="K537" s="539"/>
      <c r="L537" s="539"/>
    </row>
    <row r="538" spans="1:12">
      <c r="A538" s="718" t="s">
        <v>220</v>
      </c>
      <c r="B538" s="719"/>
      <c r="C538" s="719"/>
      <c r="D538" s="719"/>
      <c r="E538" s="719"/>
      <c r="F538" s="719"/>
      <c r="G538" s="719"/>
      <c r="H538" s="720"/>
      <c r="I538" s="602"/>
      <c r="J538" s="602"/>
      <c r="K538" s="602"/>
      <c r="L538" s="603"/>
    </row>
    <row r="539" spans="1:12">
      <c r="A539" s="162" t="s">
        <v>606</v>
      </c>
      <c r="B539" s="109" t="s">
        <v>159</v>
      </c>
      <c r="C539" s="109" t="s">
        <v>955</v>
      </c>
      <c r="D539" s="109" t="s">
        <v>935</v>
      </c>
      <c r="E539" s="109"/>
      <c r="F539" s="439" t="s">
        <v>395</v>
      </c>
      <c r="G539" s="93">
        <v>411</v>
      </c>
      <c r="H539" s="90" t="s">
        <v>153</v>
      </c>
      <c r="I539" s="191">
        <v>35539000</v>
      </c>
      <c r="J539" s="191">
        <v>4550000</v>
      </c>
      <c r="K539" s="191">
        <v>0</v>
      </c>
      <c r="L539" s="105">
        <f t="shared" ref="L539:L554" si="29">I539+J539+K539</f>
        <v>40089000</v>
      </c>
    </row>
    <row r="540" spans="1:12" ht="24">
      <c r="A540" s="162" t="s">
        <v>606</v>
      </c>
      <c r="B540" s="109" t="s">
        <v>159</v>
      </c>
      <c r="C540" s="109" t="s">
        <v>955</v>
      </c>
      <c r="D540" s="109" t="s">
        <v>935</v>
      </c>
      <c r="E540" s="32"/>
      <c r="F540" s="439" t="s">
        <v>396</v>
      </c>
      <c r="G540" s="93">
        <v>412</v>
      </c>
      <c r="H540" s="90" t="s">
        <v>61</v>
      </c>
      <c r="I540" s="191">
        <v>6361000</v>
      </c>
      <c r="J540" s="191">
        <v>940000</v>
      </c>
      <c r="K540" s="191">
        <v>0</v>
      </c>
      <c r="L540" s="105">
        <f t="shared" si="29"/>
        <v>7301000</v>
      </c>
    </row>
    <row r="541" spans="1:12">
      <c r="A541" s="162" t="s">
        <v>606</v>
      </c>
      <c r="B541" s="109" t="s">
        <v>159</v>
      </c>
      <c r="C541" s="109" t="s">
        <v>955</v>
      </c>
      <c r="D541" s="109" t="s">
        <v>935</v>
      </c>
      <c r="E541" s="32"/>
      <c r="F541" s="439" t="s">
        <v>397</v>
      </c>
      <c r="G541" s="93">
        <v>413</v>
      </c>
      <c r="H541" s="90" t="s">
        <v>62</v>
      </c>
      <c r="I541" s="191">
        <v>0</v>
      </c>
      <c r="J541" s="191">
        <v>0</v>
      </c>
      <c r="K541" s="191">
        <v>150000</v>
      </c>
      <c r="L541" s="105">
        <f t="shared" si="29"/>
        <v>150000</v>
      </c>
    </row>
    <row r="542" spans="1:12">
      <c r="A542" s="162" t="s">
        <v>606</v>
      </c>
      <c r="B542" s="109" t="s">
        <v>159</v>
      </c>
      <c r="C542" s="109" t="s">
        <v>955</v>
      </c>
      <c r="D542" s="109" t="s">
        <v>935</v>
      </c>
      <c r="E542" s="32"/>
      <c r="F542" s="439" t="s">
        <v>171</v>
      </c>
      <c r="G542" s="93">
        <v>414</v>
      </c>
      <c r="H542" s="90" t="s">
        <v>63</v>
      </c>
      <c r="I542" s="191">
        <v>0</v>
      </c>
      <c r="J542" s="191">
        <v>200000</v>
      </c>
      <c r="K542" s="191">
        <v>2000000</v>
      </c>
      <c r="L542" s="105">
        <f t="shared" si="29"/>
        <v>2200000</v>
      </c>
    </row>
    <row r="543" spans="1:12">
      <c r="A543" s="162" t="s">
        <v>606</v>
      </c>
      <c r="B543" s="109" t="s">
        <v>159</v>
      </c>
      <c r="C543" s="109" t="s">
        <v>955</v>
      </c>
      <c r="D543" s="109" t="s">
        <v>935</v>
      </c>
      <c r="E543" s="32"/>
      <c r="F543" s="439" t="s">
        <v>398</v>
      </c>
      <c r="G543" s="93">
        <v>415</v>
      </c>
      <c r="H543" s="90" t="s">
        <v>154</v>
      </c>
      <c r="I543" s="191">
        <v>1320000</v>
      </c>
      <c r="J543" s="191">
        <v>0</v>
      </c>
      <c r="K543" s="191">
        <v>0</v>
      </c>
      <c r="L543" s="105">
        <f t="shared" si="29"/>
        <v>1320000</v>
      </c>
    </row>
    <row r="544" spans="1:12" ht="24">
      <c r="A544" s="162" t="s">
        <v>606</v>
      </c>
      <c r="B544" s="109" t="s">
        <v>159</v>
      </c>
      <c r="C544" s="109" t="s">
        <v>955</v>
      </c>
      <c r="D544" s="109" t="s">
        <v>935</v>
      </c>
      <c r="E544" s="32"/>
      <c r="F544" s="439" t="s">
        <v>399</v>
      </c>
      <c r="G544" s="93">
        <v>416</v>
      </c>
      <c r="H544" s="90" t="s">
        <v>307</v>
      </c>
      <c r="I544" s="252">
        <v>596000</v>
      </c>
      <c r="J544" s="252">
        <v>0</v>
      </c>
      <c r="K544" s="252">
        <v>0</v>
      </c>
      <c r="L544" s="253">
        <f t="shared" si="29"/>
        <v>596000</v>
      </c>
    </row>
    <row r="545" spans="1:12">
      <c r="A545" s="162" t="s">
        <v>606</v>
      </c>
      <c r="B545" s="109" t="s">
        <v>159</v>
      </c>
      <c r="C545" s="109" t="s">
        <v>955</v>
      </c>
      <c r="D545" s="109" t="s">
        <v>935</v>
      </c>
      <c r="E545" s="32"/>
      <c r="F545" s="439" t="s">
        <v>353</v>
      </c>
      <c r="G545" s="93">
        <v>421</v>
      </c>
      <c r="H545" s="90" t="s">
        <v>66</v>
      </c>
      <c r="I545" s="191">
        <v>5603000</v>
      </c>
      <c r="J545" s="191">
        <v>690000</v>
      </c>
      <c r="K545" s="191">
        <v>1409698.2</v>
      </c>
      <c r="L545" s="105">
        <f t="shared" si="29"/>
        <v>7702698.2000000002</v>
      </c>
    </row>
    <row r="546" spans="1:12">
      <c r="A546" s="162" t="s">
        <v>606</v>
      </c>
      <c r="B546" s="109" t="s">
        <v>159</v>
      </c>
      <c r="C546" s="109" t="s">
        <v>955</v>
      </c>
      <c r="D546" s="109" t="s">
        <v>935</v>
      </c>
      <c r="E546" s="32"/>
      <c r="F546" s="439" t="s">
        <v>354</v>
      </c>
      <c r="G546" s="93">
        <v>422</v>
      </c>
      <c r="H546" s="90" t="s">
        <v>68</v>
      </c>
      <c r="I546" s="191">
        <v>200000</v>
      </c>
      <c r="J546" s="191">
        <v>360000</v>
      </c>
      <c r="K546" s="191">
        <v>250000</v>
      </c>
      <c r="L546" s="105">
        <f t="shared" si="29"/>
        <v>810000</v>
      </c>
    </row>
    <row r="547" spans="1:12">
      <c r="A547" s="162" t="s">
        <v>606</v>
      </c>
      <c r="B547" s="109" t="s">
        <v>159</v>
      </c>
      <c r="C547" s="109" t="s">
        <v>955</v>
      </c>
      <c r="D547" s="109" t="s">
        <v>935</v>
      </c>
      <c r="E547" s="32"/>
      <c r="F547" s="439" t="s">
        <v>355</v>
      </c>
      <c r="G547" s="93">
        <v>423</v>
      </c>
      <c r="H547" s="90" t="s">
        <v>69</v>
      </c>
      <c r="I547" s="191">
        <v>800000</v>
      </c>
      <c r="J547" s="191">
        <v>2590000</v>
      </c>
      <c r="K547" s="191">
        <v>1652977.96</v>
      </c>
      <c r="L547" s="105">
        <f t="shared" si="29"/>
        <v>5042977.96</v>
      </c>
    </row>
    <row r="548" spans="1:12">
      <c r="A548" s="162" t="s">
        <v>606</v>
      </c>
      <c r="B548" s="109" t="s">
        <v>159</v>
      </c>
      <c r="C548" s="109" t="s">
        <v>955</v>
      </c>
      <c r="D548" s="109" t="s">
        <v>935</v>
      </c>
      <c r="E548" s="32"/>
      <c r="F548" s="439" t="s">
        <v>172</v>
      </c>
      <c r="G548" s="93">
        <v>424</v>
      </c>
      <c r="H548" s="90" t="s">
        <v>70</v>
      </c>
      <c r="I548" s="191">
        <v>300000</v>
      </c>
      <c r="J548" s="191">
        <v>150000</v>
      </c>
      <c r="K548" s="191">
        <v>250000</v>
      </c>
      <c r="L548" s="105">
        <f t="shared" si="29"/>
        <v>700000</v>
      </c>
    </row>
    <row r="549" spans="1:12">
      <c r="A549" s="162" t="s">
        <v>606</v>
      </c>
      <c r="B549" s="109" t="s">
        <v>159</v>
      </c>
      <c r="C549" s="109" t="s">
        <v>955</v>
      </c>
      <c r="D549" s="109" t="s">
        <v>935</v>
      </c>
      <c r="E549" s="32"/>
      <c r="F549" s="439" t="s">
        <v>356</v>
      </c>
      <c r="G549" s="93">
        <v>425</v>
      </c>
      <c r="H549" s="90" t="s">
        <v>71</v>
      </c>
      <c r="I549" s="191">
        <v>300000</v>
      </c>
      <c r="J549" s="191">
        <v>200000</v>
      </c>
      <c r="K549" s="191">
        <v>600000</v>
      </c>
      <c r="L549" s="105">
        <f t="shared" si="29"/>
        <v>1100000</v>
      </c>
    </row>
    <row r="550" spans="1:12">
      <c r="A550" s="162" t="s">
        <v>606</v>
      </c>
      <c r="B550" s="109" t="s">
        <v>159</v>
      </c>
      <c r="C550" s="109" t="s">
        <v>955</v>
      </c>
      <c r="D550" s="109" t="s">
        <v>935</v>
      </c>
      <c r="E550" s="32"/>
      <c r="F550" s="439" t="s">
        <v>373</v>
      </c>
      <c r="G550" s="93">
        <v>426</v>
      </c>
      <c r="H550" s="90" t="s">
        <v>72</v>
      </c>
      <c r="I550" s="191">
        <v>6743000</v>
      </c>
      <c r="J550" s="191">
        <v>1483000</v>
      </c>
      <c r="K550" s="191">
        <v>2384272</v>
      </c>
      <c r="L550" s="105">
        <f t="shared" si="29"/>
        <v>10610272</v>
      </c>
    </row>
    <row r="551" spans="1:12">
      <c r="A551" s="162" t="s">
        <v>606</v>
      </c>
      <c r="B551" s="109" t="s">
        <v>159</v>
      </c>
      <c r="C551" s="109" t="s">
        <v>955</v>
      </c>
      <c r="D551" s="109" t="s">
        <v>935</v>
      </c>
      <c r="E551" s="32"/>
      <c r="F551" s="439" t="s">
        <v>400</v>
      </c>
      <c r="G551" s="93">
        <v>444</v>
      </c>
      <c r="H551" s="91" t="s">
        <v>160</v>
      </c>
      <c r="I551" s="191">
        <v>0</v>
      </c>
      <c r="J551" s="191">
        <v>5000</v>
      </c>
      <c r="K551" s="191">
        <v>0</v>
      </c>
      <c r="L551" s="105">
        <f t="shared" si="29"/>
        <v>5000</v>
      </c>
    </row>
    <row r="552" spans="1:12" ht="24">
      <c r="A552" s="162" t="s">
        <v>606</v>
      </c>
      <c r="B552" s="109" t="s">
        <v>159</v>
      </c>
      <c r="C552" s="109" t="s">
        <v>955</v>
      </c>
      <c r="D552" s="109" t="s">
        <v>935</v>
      </c>
      <c r="E552" s="32"/>
      <c r="F552" s="439" t="s">
        <v>173</v>
      </c>
      <c r="G552" s="93">
        <v>482</v>
      </c>
      <c r="H552" s="90" t="s">
        <v>157</v>
      </c>
      <c r="I552" s="191">
        <v>0</v>
      </c>
      <c r="J552" s="191">
        <v>30000</v>
      </c>
      <c r="K552" s="191">
        <v>0</v>
      </c>
      <c r="L552" s="105">
        <f t="shared" si="29"/>
        <v>30000</v>
      </c>
    </row>
    <row r="553" spans="1:12" ht="12.75" customHeight="1">
      <c r="A553" s="162" t="s">
        <v>606</v>
      </c>
      <c r="B553" s="109" t="s">
        <v>159</v>
      </c>
      <c r="C553" s="109" t="s">
        <v>955</v>
      </c>
      <c r="D553" s="109" t="s">
        <v>935</v>
      </c>
      <c r="E553" s="32"/>
      <c r="F553" s="439" t="s">
        <v>173</v>
      </c>
      <c r="G553" s="93">
        <v>483</v>
      </c>
      <c r="H553" s="90" t="s">
        <v>157</v>
      </c>
      <c r="I553" s="191">
        <v>0</v>
      </c>
      <c r="J553" s="191">
        <v>0</v>
      </c>
      <c r="K553" s="191">
        <v>0</v>
      </c>
      <c r="L553" s="105">
        <f t="shared" si="29"/>
        <v>0</v>
      </c>
    </row>
    <row r="554" spans="1:12" ht="12.75" customHeight="1">
      <c r="A554" s="162" t="s">
        <v>606</v>
      </c>
      <c r="B554" s="109" t="s">
        <v>159</v>
      </c>
      <c r="C554" s="109" t="s">
        <v>955</v>
      </c>
      <c r="D554" s="109" t="s">
        <v>935</v>
      </c>
      <c r="E554" s="90"/>
      <c r="F554" s="439" t="s">
        <v>374</v>
      </c>
      <c r="G554" s="93">
        <v>512</v>
      </c>
      <c r="H554" s="90" t="s">
        <v>94</v>
      </c>
      <c r="I554" s="191">
        <v>877000</v>
      </c>
      <c r="J554" s="191">
        <v>300000</v>
      </c>
      <c r="K554" s="191">
        <v>973000</v>
      </c>
      <c r="L554" s="105">
        <f t="shared" si="29"/>
        <v>2150000</v>
      </c>
    </row>
    <row r="555" spans="1:12" ht="12.75" customHeight="1">
      <c r="A555" s="718" t="s">
        <v>953</v>
      </c>
      <c r="B555" s="719"/>
      <c r="C555" s="719"/>
      <c r="D555" s="719"/>
      <c r="E555" s="719"/>
      <c r="F555" s="719"/>
      <c r="G555" s="719"/>
      <c r="H555" s="720"/>
      <c r="I555" s="539"/>
      <c r="J555" s="539"/>
      <c r="K555" s="539"/>
      <c r="L555" s="539"/>
    </row>
    <row r="556" spans="1:12">
      <c r="A556" s="718" t="s">
        <v>957</v>
      </c>
      <c r="B556" s="719"/>
      <c r="C556" s="719"/>
      <c r="D556" s="719"/>
      <c r="E556" s="719"/>
      <c r="F556" s="719"/>
      <c r="G556" s="719"/>
      <c r="H556" s="720"/>
      <c r="I556" s="612">
        <v>57762000</v>
      </c>
      <c r="J556" s="539"/>
      <c r="K556" s="539"/>
      <c r="L556" s="539"/>
    </row>
    <row r="557" spans="1:12">
      <c r="A557" s="718" t="s">
        <v>956</v>
      </c>
      <c r="B557" s="719"/>
      <c r="C557" s="719"/>
      <c r="D557" s="719"/>
      <c r="E557" s="719"/>
      <c r="F557" s="719"/>
      <c r="G557" s="719"/>
      <c r="H557" s="720"/>
      <c r="I557" s="602"/>
      <c r="J557" s="602"/>
      <c r="K557" s="602"/>
      <c r="L557" s="603"/>
    </row>
    <row r="558" spans="1:12">
      <c r="A558" s="162" t="s">
        <v>606</v>
      </c>
      <c r="B558" s="109" t="s">
        <v>958</v>
      </c>
      <c r="C558" s="109" t="s">
        <v>955</v>
      </c>
      <c r="D558" s="109"/>
      <c r="E558" s="32" t="s">
        <v>935</v>
      </c>
      <c r="F558" s="439" t="s">
        <v>355</v>
      </c>
      <c r="G558" s="93">
        <v>423</v>
      </c>
      <c r="H558" s="90" t="s">
        <v>69</v>
      </c>
      <c r="I558" s="191">
        <v>150000</v>
      </c>
      <c r="J558" s="191"/>
      <c r="K558" s="191"/>
      <c r="L558" s="105"/>
    </row>
    <row r="559" spans="1:12" ht="12.75" customHeight="1">
      <c r="A559" s="162" t="s">
        <v>606</v>
      </c>
      <c r="B559" s="109" t="s">
        <v>958</v>
      </c>
      <c r="C559" s="109" t="s">
        <v>955</v>
      </c>
      <c r="D559" s="109"/>
      <c r="E559" s="32" t="s">
        <v>935</v>
      </c>
      <c r="F559" s="439" t="s">
        <v>172</v>
      </c>
      <c r="G559" s="93">
        <v>424</v>
      </c>
      <c r="H559" s="90" t="s">
        <v>70</v>
      </c>
      <c r="I559" s="191">
        <v>100000</v>
      </c>
      <c r="J559" s="191"/>
      <c r="K559" s="191"/>
      <c r="L559" s="105"/>
    </row>
    <row r="560" spans="1:12">
      <c r="A560" s="162" t="s">
        <v>606</v>
      </c>
      <c r="B560" s="109" t="s">
        <v>958</v>
      </c>
      <c r="C560" s="109" t="s">
        <v>955</v>
      </c>
      <c r="D560" s="109"/>
      <c r="E560" s="32" t="s">
        <v>935</v>
      </c>
      <c r="F560" s="439" t="s">
        <v>374</v>
      </c>
      <c r="G560" s="93">
        <v>512</v>
      </c>
      <c r="H560" s="90" t="s">
        <v>94</v>
      </c>
      <c r="I560" s="191">
        <v>400000</v>
      </c>
      <c r="J560" s="191"/>
      <c r="K560" s="191"/>
      <c r="L560" s="105"/>
    </row>
    <row r="561" spans="1:12">
      <c r="A561" s="747" t="s">
        <v>583</v>
      </c>
      <c r="B561" s="748"/>
      <c r="C561" s="748"/>
      <c r="D561" s="748"/>
      <c r="E561" s="748"/>
      <c r="F561" s="748"/>
      <c r="G561" s="748"/>
      <c r="H561" s="749"/>
      <c r="I561" s="94">
        <f>SUM(I556:I560)</f>
        <v>58412000</v>
      </c>
      <c r="J561" s="94">
        <f>SUM(J539:J554)</f>
        <v>11498000</v>
      </c>
      <c r="K561" s="94">
        <f>SUM(K539:K554)</f>
        <v>9669948.1600000001</v>
      </c>
      <c r="L561" s="106">
        <f>SUM(I561:K561)</f>
        <v>79579948.159999996</v>
      </c>
    </row>
    <row r="562" spans="1:12">
      <c r="A562" s="730" t="s">
        <v>583</v>
      </c>
      <c r="B562" s="724"/>
      <c r="C562" s="724"/>
      <c r="D562" s="724"/>
      <c r="E562" s="724"/>
      <c r="F562" s="724"/>
      <c r="G562" s="724"/>
      <c r="H562" s="725"/>
      <c r="I562" s="94">
        <f>SUM(I561)</f>
        <v>58412000</v>
      </c>
      <c r="J562" s="94">
        <f>SUM(J561)</f>
        <v>11498000</v>
      </c>
      <c r="K562" s="94">
        <f>SUM(K561)</f>
        <v>9669948.1600000001</v>
      </c>
      <c r="L562" s="106">
        <f>SUM(I562:K562)</f>
        <v>79579948.159999996</v>
      </c>
    </row>
    <row r="563" spans="1:12">
      <c r="A563" s="718" t="s">
        <v>607</v>
      </c>
      <c r="B563" s="719"/>
      <c r="C563" s="719"/>
      <c r="D563" s="719"/>
      <c r="E563" s="719"/>
      <c r="F563" s="719"/>
      <c r="G563" s="719"/>
      <c r="H563" s="719"/>
      <c r="I563" s="602"/>
      <c r="J563" s="602"/>
      <c r="K563" s="602"/>
      <c r="L563" s="603"/>
    </row>
    <row r="564" spans="1:12">
      <c r="A564" s="718" t="s">
        <v>566</v>
      </c>
      <c r="B564" s="719"/>
      <c r="C564" s="719"/>
      <c r="D564" s="719"/>
      <c r="E564" s="719"/>
      <c r="F564" s="719"/>
      <c r="G564" s="719"/>
      <c r="H564" s="720"/>
      <c r="I564" s="602"/>
      <c r="J564" s="602"/>
      <c r="K564" s="602"/>
      <c r="L564" s="603"/>
    </row>
    <row r="565" spans="1:12">
      <c r="A565" s="718" t="s">
        <v>951</v>
      </c>
      <c r="B565" s="719"/>
      <c r="C565" s="719"/>
      <c r="D565" s="719"/>
      <c r="E565" s="719"/>
      <c r="F565" s="719"/>
      <c r="G565" s="719"/>
      <c r="H565" s="720"/>
      <c r="I565" s="539"/>
      <c r="J565" s="539"/>
      <c r="K565" s="539"/>
      <c r="L565" s="539"/>
    </row>
    <row r="566" spans="1:12">
      <c r="A566" s="718" t="s">
        <v>952</v>
      </c>
      <c r="B566" s="719"/>
      <c r="C566" s="719"/>
      <c r="D566" s="719"/>
      <c r="E566" s="719"/>
      <c r="F566" s="719"/>
      <c r="G566" s="719"/>
      <c r="H566" s="720"/>
      <c r="I566" s="539"/>
      <c r="J566" s="539"/>
      <c r="K566" s="539"/>
      <c r="L566" s="539"/>
    </row>
    <row r="567" spans="1:12" ht="24">
      <c r="A567" s="162" t="s">
        <v>507</v>
      </c>
      <c r="B567" s="90">
        <v>912</v>
      </c>
      <c r="C567" s="90">
        <v>9</v>
      </c>
      <c r="D567" s="32" t="s">
        <v>935</v>
      </c>
      <c r="E567" s="90"/>
      <c r="F567" s="325" t="s">
        <v>279</v>
      </c>
      <c r="G567" s="90">
        <v>463</v>
      </c>
      <c r="H567" s="90" t="s">
        <v>567</v>
      </c>
      <c r="I567" s="91">
        <v>3885000</v>
      </c>
      <c r="J567" s="91">
        <v>0</v>
      </c>
      <c r="K567" s="91">
        <v>0</v>
      </c>
      <c r="L567" s="91">
        <f t="shared" ref="L567:L579" si="30">I567+J567+K567</f>
        <v>3885000</v>
      </c>
    </row>
    <row r="568" spans="1:12" ht="24">
      <c r="A568" s="162" t="s">
        <v>507</v>
      </c>
      <c r="B568" s="90">
        <v>912</v>
      </c>
      <c r="C568" s="90">
        <v>9</v>
      </c>
      <c r="D568" s="32" t="s">
        <v>935</v>
      </c>
      <c r="E568" s="90"/>
      <c r="F568" s="325" t="s">
        <v>281</v>
      </c>
      <c r="G568" s="90">
        <v>463</v>
      </c>
      <c r="H568" s="90" t="s">
        <v>568</v>
      </c>
      <c r="I568" s="91">
        <v>350000</v>
      </c>
      <c r="J568" s="91">
        <v>0</v>
      </c>
      <c r="K568" s="91">
        <v>0</v>
      </c>
      <c r="L568" s="91">
        <f t="shared" si="30"/>
        <v>350000</v>
      </c>
    </row>
    <row r="569" spans="1:12" ht="24">
      <c r="A569" s="162" t="s">
        <v>507</v>
      </c>
      <c r="B569" s="90">
        <v>912</v>
      </c>
      <c r="C569" s="90">
        <v>9</v>
      </c>
      <c r="D569" s="32" t="s">
        <v>935</v>
      </c>
      <c r="E569" s="90"/>
      <c r="F569" s="325" t="s">
        <v>283</v>
      </c>
      <c r="G569" s="90">
        <v>463</v>
      </c>
      <c r="H569" s="90" t="s">
        <v>569</v>
      </c>
      <c r="I569" s="91">
        <v>5766000</v>
      </c>
      <c r="J569" s="91">
        <v>0</v>
      </c>
      <c r="K569" s="91">
        <v>0</v>
      </c>
      <c r="L569" s="91">
        <f t="shared" si="30"/>
        <v>5766000</v>
      </c>
    </row>
    <row r="570" spans="1:12" ht="24">
      <c r="A570" s="162" t="s">
        <v>507</v>
      </c>
      <c r="B570" s="90">
        <v>912</v>
      </c>
      <c r="C570" s="90">
        <v>9</v>
      </c>
      <c r="D570" s="32" t="s">
        <v>935</v>
      </c>
      <c r="E570" s="90"/>
      <c r="F570" s="325" t="s">
        <v>285</v>
      </c>
      <c r="G570" s="90">
        <v>463</v>
      </c>
      <c r="H570" s="90" t="s">
        <v>570</v>
      </c>
      <c r="I570" s="91">
        <v>120000</v>
      </c>
      <c r="J570" s="91">
        <v>0</v>
      </c>
      <c r="K570" s="91">
        <v>0</v>
      </c>
      <c r="L570" s="91">
        <f t="shared" si="30"/>
        <v>120000</v>
      </c>
    </row>
    <row r="571" spans="1:12" ht="24">
      <c r="A571" s="162" t="s">
        <v>507</v>
      </c>
      <c r="B571" s="90">
        <v>912</v>
      </c>
      <c r="C571" s="90">
        <v>9</v>
      </c>
      <c r="D571" s="32" t="s">
        <v>935</v>
      </c>
      <c r="E571" s="90"/>
      <c r="F571" s="325" t="s">
        <v>287</v>
      </c>
      <c r="G571" s="90">
        <v>463</v>
      </c>
      <c r="H571" s="90" t="s">
        <v>581</v>
      </c>
      <c r="I571" s="91">
        <v>1080000</v>
      </c>
      <c r="J571" s="91">
        <v>0</v>
      </c>
      <c r="K571" s="91">
        <v>0</v>
      </c>
      <c r="L571" s="91">
        <f t="shared" si="30"/>
        <v>1080000</v>
      </c>
    </row>
    <row r="572" spans="1:12" ht="24">
      <c r="A572" s="162" t="s">
        <v>507</v>
      </c>
      <c r="B572" s="90">
        <v>912</v>
      </c>
      <c r="C572" s="90">
        <v>9</v>
      </c>
      <c r="D572" s="32" t="s">
        <v>935</v>
      </c>
      <c r="E572" s="90"/>
      <c r="F572" s="325" t="s">
        <v>289</v>
      </c>
      <c r="G572" s="90">
        <v>463</v>
      </c>
      <c r="H572" s="90" t="s">
        <v>571</v>
      </c>
      <c r="I572" s="91">
        <v>350000</v>
      </c>
      <c r="J572" s="91">
        <v>0</v>
      </c>
      <c r="K572" s="91">
        <v>0</v>
      </c>
      <c r="L572" s="91">
        <f t="shared" si="30"/>
        <v>350000</v>
      </c>
    </row>
    <row r="573" spans="1:12" ht="24">
      <c r="A573" s="162" t="s">
        <v>507</v>
      </c>
      <c r="B573" s="90">
        <v>912</v>
      </c>
      <c r="C573" s="90">
        <v>9</v>
      </c>
      <c r="D573" s="32" t="s">
        <v>935</v>
      </c>
      <c r="E573" s="90"/>
      <c r="F573" s="325" t="s">
        <v>291</v>
      </c>
      <c r="G573" s="90">
        <v>463</v>
      </c>
      <c r="H573" s="90" t="s">
        <v>572</v>
      </c>
      <c r="I573" s="91">
        <v>100000</v>
      </c>
      <c r="J573" s="91">
        <v>0</v>
      </c>
      <c r="K573" s="91">
        <v>0</v>
      </c>
      <c r="L573" s="91">
        <f t="shared" si="30"/>
        <v>100000</v>
      </c>
    </row>
    <row r="574" spans="1:12" ht="24">
      <c r="A574" s="162" t="s">
        <v>507</v>
      </c>
      <c r="B574" s="90">
        <v>912</v>
      </c>
      <c r="C574" s="90">
        <v>9</v>
      </c>
      <c r="D574" s="32" t="s">
        <v>935</v>
      </c>
      <c r="E574" s="90"/>
      <c r="F574" s="325" t="s">
        <v>294</v>
      </c>
      <c r="G574" s="90">
        <v>463</v>
      </c>
      <c r="H574" s="90" t="s">
        <v>573</v>
      </c>
      <c r="I574" s="91">
        <v>1160000</v>
      </c>
      <c r="J574" s="91">
        <v>0</v>
      </c>
      <c r="K574" s="91">
        <v>0</v>
      </c>
      <c r="L574" s="91">
        <f t="shared" si="30"/>
        <v>1160000</v>
      </c>
    </row>
    <row r="575" spans="1:12" ht="24">
      <c r="A575" s="162" t="s">
        <v>507</v>
      </c>
      <c r="B575" s="90">
        <v>912</v>
      </c>
      <c r="C575" s="90">
        <v>9</v>
      </c>
      <c r="D575" s="32" t="s">
        <v>935</v>
      </c>
      <c r="E575" s="90"/>
      <c r="F575" s="325" t="s">
        <v>296</v>
      </c>
      <c r="G575" s="90">
        <v>463</v>
      </c>
      <c r="H575" s="90" t="s">
        <v>574</v>
      </c>
      <c r="I575" s="91">
        <v>583800</v>
      </c>
      <c r="J575" s="91">
        <v>0</v>
      </c>
      <c r="K575" s="91"/>
      <c r="L575" s="91">
        <f t="shared" si="30"/>
        <v>583800</v>
      </c>
    </row>
    <row r="576" spans="1:12" ht="24">
      <c r="A576" s="162" t="s">
        <v>507</v>
      </c>
      <c r="B576" s="90">
        <v>912</v>
      </c>
      <c r="C576" s="90">
        <v>9</v>
      </c>
      <c r="D576" s="32" t="s">
        <v>935</v>
      </c>
      <c r="E576" s="90"/>
      <c r="F576" s="325" t="s">
        <v>390</v>
      </c>
      <c r="G576" s="90">
        <v>463</v>
      </c>
      <c r="H576" s="90" t="s">
        <v>575</v>
      </c>
      <c r="I576" s="91">
        <v>43000</v>
      </c>
      <c r="J576" s="91">
        <v>0</v>
      </c>
      <c r="K576" s="91">
        <v>0</v>
      </c>
      <c r="L576" s="91">
        <f t="shared" si="30"/>
        <v>43000</v>
      </c>
    </row>
    <row r="577" spans="1:12" ht="24">
      <c r="A577" s="162" t="s">
        <v>507</v>
      </c>
      <c r="B577" s="90">
        <v>912</v>
      </c>
      <c r="C577" s="90">
        <v>9</v>
      </c>
      <c r="D577" s="32" t="s">
        <v>935</v>
      </c>
      <c r="E577" s="90"/>
      <c r="F577" s="325" t="s">
        <v>390</v>
      </c>
      <c r="G577" s="90">
        <v>463</v>
      </c>
      <c r="H577" s="90" t="s">
        <v>821</v>
      </c>
      <c r="I577" s="91">
        <v>100000</v>
      </c>
      <c r="J577" s="91">
        <v>0</v>
      </c>
      <c r="K577" s="91">
        <v>0</v>
      </c>
      <c r="L577" s="91">
        <f t="shared" si="30"/>
        <v>100000</v>
      </c>
    </row>
    <row r="578" spans="1:12" ht="12.75" customHeight="1">
      <c r="A578" s="162" t="s">
        <v>507</v>
      </c>
      <c r="B578" s="90">
        <v>912</v>
      </c>
      <c r="C578" s="90">
        <v>9</v>
      </c>
      <c r="D578" s="32" t="s">
        <v>935</v>
      </c>
      <c r="E578" s="90"/>
      <c r="F578" s="325" t="s">
        <v>391</v>
      </c>
      <c r="G578" s="90">
        <v>463</v>
      </c>
      <c r="H578" s="90" t="s">
        <v>576</v>
      </c>
      <c r="I578" s="91">
        <v>200000</v>
      </c>
      <c r="J578" s="91">
        <v>0</v>
      </c>
      <c r="K578" s="91">
        <v>0</v>
      </c>
      <c r="L578" s="91">
        <f t="shared" si="30"/>
        <v>200000</v>
      </c>
    </row>
    <row r="579" spans="1:12" ht="12.75" customHeight="1">
      <c r="A579" s="162" t="s">
        <v>507</v>
      </c>
      <c r="B579" s="90">
        <v>912</v>
      </c>
      <c r="C579" s="90">
        <v>9</v>
      </c>
      <c r="D579" s="32" t="s">
        <v>935</v>
      </c>
      <c r="E579" s="90"/>
      <c r="F579" s="325" t="s">
        <v>392</v>
      </c>
      <c r="G579" s="90">
        <v>463</v>
      </c>
      <c r="H579" s="90" t="s">
        <v>577</v>
      </c>
      <c r="I579" s="91">
        <v>10000</v>
      </c>
      <c r="J579" s="91">
        <v>0</v>
      </c>
      <c r="K579" s="91">
        <v>0</v>
      </c>
      <c r="L579" s="91">
        <f t="shared" si="30"/>
        <v>10000</v>
      </c>
    </row>
    <row r="580" spans="1:12" ht="12.75" customHeight="1">
      <c r="A580" s="747" t="s">
        <v>424</v>
      </c>
      <c r="B580" s="748"/>
      <c r="C580" s="748"/>
      <c r="D580" s="748"/>
      <c r="E580" s="748"/>
      <c r="F580" s="748"/>
      <c r="G580" s="748"/>
      <c r="H580" s="749"/>
      <c r="I580" s="94">
        <v>12916741</v>
      </c>
      <c r="J580" s="94">
        <f>SUM(J567:J579)</f>
        <v>0</v>
      </c>
      <c r="K580" s="94">
        <f>SUM(K567:K579)</f>
        <v>0</v>
      </c>
      <c r="L580" s="108">
        <f>SUM(I580:K580)</f>
        <v>12916741</v>
      </c>
    </row>
    <row r="581" spans="1:12" ht="12.75" customHeight="1">
      <c r="A581" s="718" t="s">
        <v>951</v>
      </c>
      <c r="B581" s="719"/>
      <c r="C581" s="719"/>
      <c r="D581" s="719"/>
      <c r="E581" s="719"/>
      <c r="F581" s="719"/>
      <c r="G581" s="719"/>
      <c r="H581" s="720"/>
      <c r="I581" s="539"/>
      <c r="J581" s="539"/>
      <c r="K581" s="539"/>
      <c r="L581" s="539"/>
    </row>
    <row r="582" spans="1:12">
      <c r="A582" s="718" t="s">
        <v>959</v>
      </c>
      <c r="B582" s="719"/>
      <c r="C582" s="719"/>
      <c r="D582" s="719"/>
      <c r="E582" s="719"/>
      <c r="F582" s="719"/>
      <c r="G582" s="719"/>
      <c r="H582" s="720"/>
      <c r="I582" s="539"/>
      <c r="J582" s="539"/>
      <c r="K582" s="539"/>
      <c r="L582" s="539"/>
    </row>
    <row r="583" spans="1:12" ht="12.75" customHeight="1">
      <c r="A583" s="718" t="s">
        <v>956</v>
      </c>
      <c r="B583" s="719"/>
      <c r="C583" s="719"/>
      <c r="D583" s="719"/>
      <c r="E583" s="719"/>
      <c r="F583" s="719"/>
      <c r="G583" s="719"/>
      <c r="H583" s="720"/>
      <c r="I583" s="602"/>
      <c r="J583" s="602"/>
      <c r="K583" s="602"/>
      <c r="L583" s="603"/>
    </row>
    <row r="584" spans="1:12" ht="12.75" customHeight="1">
      <c r="A584" s="162" t="s">
        <v>507</v>
      </c>
      <c r="B584" s="90">
        <v>560</v>
      </c>
      <c r="C584" s="90">
        <v>9</v>
      </c>
      <c r="D584" s="32"/>
      <c r="E584" s="32" t="s">
        <v>935</v>
      </c>
      <c r="F584" s="325" t="s">
        <v>960</v>
      </c>
      <c r="G584" s="90">
        <v>463</v>
      </c>
      <c r="H584" s="90" t="s">
        <v>576</v>
      </c>
      <c r="I584" s="91">
        <v>460000</v>
      </c>
      <c r="J584" s="91">
        <v>0</v>
      </c>
      <c r="K584" s="91">
        <v>0</v>
      </c>
      <c r="L584" s="91">
        <f>I584+J584+K584</f>
        <v>460000</v>
      </c>
    </row>
    <row r="585" spans="1:12" ht="12.75" customHeight="1">
      <c r="A585" s="747" t="s">
        <v>432</v>
      </c>
      <c r="B585" s="748"/>
      <c r="C585" s="748"/>
      <c r="D585" s="748"/>
      <c r="E585" s="748"/>
      <c r="F585" s="748"/>
      <c r="G585" s="748"/>
      <c r="H585" s="749"/>
      <c r="I585" s="94">
        <f>I584</f>
        <v>460000</v>
      </c>
      <c r="J585" s="94">
        <f>SUM(J580)</f>
        <v>0</v>
      </c>
      <c r="K585" s="94">
        <f>SUM(K580)</f>
        <v>0</v>
      </c>
      <c r="L585" s="108">
        <f>SUM(I585:K585)</f>
        <v>460000</v>
      </c>
    </row>
    <row r="586" spans="1:12" ht="12.75" customHeight="1">
      <c r="A586" s="747" t="s">
        <v>608</v>
      </c>
      <c r="B586" s="748"/>
      <c r="C586" s="748"/>
      <c r="D586" s="748"/>
      <c r="E586" s="748"/>
      <c r="F586" s="748"/>
      <c r="G586" s="748"/>
      <c r="H586" s="749"/>
      <c r="I586" s="533">
        <f>SUM(I580+I585)</f>
        <v>13376741</v>
      </c>
      <c r="J586" s="533">
        <f t="shared" ref="J586:K586" si="31">J580+J585</f>
        <v>0</v>
      </c>
      <c r="K586" s="533">
        <f t="shared" si="31"/>
        <v>0</v>
      </c>
      <c r="L586" s="533">
        <f>SUM(L580+L585)</f>
        <v>13376741</v>
      </c>
    </row>
    <row r="587" spans="1:12">
      <c r="A587" s="718" t="s">
        <v>609</v>
      </c>
      <c r="B587" s="719"/>
      <c r="C587" s="719"/>
      <c r="D587" s="719"/>
      <c r="E587" s="719"/>
      <c r="F587" s="719"/>
      <c r="G587" s="719"/>
      <c r="H587" s="719"/>
      <c r="I587" s="602"/>
      <c r="J587" s="602"/>
      <c r="K587" s="602"/>
      <c r="L587" s="603"/>
    </row>
    <row r="588" spans="1:12" ht="12.75" customHeight="1">
      <c r="A588" s="718" t="s">
        <v>183</v>
      </c>
      <c r="B588" s="719"/>
      <c r="C588" s="719"/>
      <c r="D588" s="719"/>
      <c r="E588" s="719"/>
      <c r="F588" s="719"/>
      <c r="G588" s="719"/>
      <c r="H588" s="720"/>
      <c r="I588" s="602"/>
      <c r="J588" s="602"/>
      <c r="K588" s="602"/>
      <c r="L588" s="603"/>
    </row>
    <row r="589" spans="1:12">
      <c r="A589" s="718" t="s">
        <v>951</v>
      </c>
      <c r="B589" s="719"/>
      <c r="C589" s="719"/>
      <c r="D589" s="719"/>
      <c r="E589" s="719"/>
      <c r="F589" s="719"/>
      <c r="G589" s="719"/>
      <c r="H589" s="720"/>
      <c r="I589" s="539"/>
      <c r="J589" s="539"/>
      <c r="K589" s="539"/>
      <c r="L589" s="539"/>
    </row>
    <row r="590" spans="1:12">
      <c r="A590" s="718" t="s">
        <v>952</v>
      </c>
      <c r="B590" s="719"/>
      <c r="C590" s="719"/>
      <c r="D590" s="719"/>
      <c r="E590" s="719"/>
      <c r="F590" s="719"/>
      <c r="G590" s="719"/>
      <c r="H590" s="720"/>
      <c r="I590" s="539"/>
      <c r="J590" s="539"/>
      <c r="K590" s="539"/>
      <c r="L590" s="539"/>
    </row>
    <row r="591" spans="1:12" ht="24">
      <c r="A591" s="162" t="s">
        <v>610</v>
      </c>
      <c r="B591" s="90">
        <v>912</v>
      </c>
      <c r="C591" s="90">
        <v>9</v>
      </c>
      <c r="D591" s="32" t="s">
        <v>935</v>
      </c>
      <c r="E591" s="90"/>
      <c r="F591" s="528" t="s">
        <v>393</v>
      </c>
      <c r="G591" s="90">
        <v>463</v>
      </c>
      <c r="H591" s="90" t="s">
        <v>277</v>
      </c>
      <c r="I591" s="345">
        <v>2100000</v>
      </c>
      <c r="J591" s="91">
        <v>0</v>
      </c>
      <c r="K591" s="91">
        <v>0</v>
      </c>
      <c r="L591" s="91">
        <f t="shared" ref="L591:L633" si="32">I591+J591+K591</f>
        <v>2100000</v>
      </c>
    </row>
    <row r="592" spans="1:12" ht="36">
      <c r="A592" s="162" t="s">
        <v>610</v>
      </c>
      <c r="B592" s="90">
        <v>912</v>
      </c>
      <c r="C592" s="90">
        <v>9</v>
      </c>
      <c r="D592" s="32" t="s">
        <v>935</v>
      </c>
      <c r="E592" s="90"/>
      <c r="F592" s="528" t="s">
        <v>313</v>
      </c>
      <c r="G592" s="90">
        <v>463</v>
      </c>
      <c r="H592" s="90" t="s">
        <v>280</v>
      </c>
      <c r="I592" s="345">
        <v>250000</v>
      </c>
      <c r="J592" s="91">
        <v>0</v>
      </c>
      <c r="K592" s="91">
        <v>0</v>
      </c>
      <c r="L592" s="91">
        <f t="shared" si="32"/>
        <v>250000</v>
      </c>
    </row>
    <row r="593" spans="1:12" ht="24">
      <c r="A593" s="162" t="s">
        <v>610</v>
      </c>
      <c r="B593" s="90">
        <v>912</v>
      </c>
      <c r="C593" s="90">
        <v>9</v>
      </c>
      <c r="D593" s="32" t="s">
        <v>935</v>
      </c>
      <c r="E593" s="90"/>
      <c r="F593" s="528" t="s">
        <v>314</v>
      </c>
      <c r="G593" s="90">
        <v>463</v>
      </c>
      <c r="H593" s="90" t="s">
        <v>282</v>
      </c>
      <c r="I593" s="345">
        <v>2142000</v>
      </c>
      <c r="J593" s="91">
        <v>0</v>
      </c>
      <c r="K593" s="91">
        <v>0</v>
      </c>
      <c r="L593" s="91">
        <f t="shared" si="32"/>
        <v>2142000</v>
      </c>
    </row>
    <row r="594" spans="1:12" ht="24">
      <c r="A594" s="162" t="s">
        <v>610</v>
      </c>
      <c r="B594" s="90">
        <v>912</v>
      </c>
      <c r="C594" s="90">
        <v>9</v>
      </c>
      <c r="D594" s="32" t="s">
        <v>935</v>
      </c>
      <c r="E594" s="90"/>
      <c r="F594" s="528" t="s">
        <v>315</v>
      </c>
      <c r="G594" s="90">
        <v>463</v>
      </c>
      <c r="H594" s="90" t="s">
        <v>284</v>
      </c>
      <c r="I594" s="345">
        <v>86000</v>
      </c>
      <c r="J594" s="91">
        <v>0</v>
      </c>
      <c r="K594" s="91">
        <v>0</v>
      </c>
      <c r="L594" s="91">
        <f t="shared" si="32"/>
        <v>86000</v>
      </c>
    </row>
    <row r="595" spans="1:12" ht="24">
      <c r="A595" s="162" t="s">
        <v>610</v>
      </c>
      <c r="B595" s="90">
        <v>912</v>
      </c>
      <c r="C595" s="90">
        <v>9</v>
      </c>
      <c r="D595" s="32" t="s">
        <v>935</v>
      </c>
      <c r="E595" s="90"/>
      <c r="F595" s="528" t="s">
        <v>316</v>
      </c>
      <c r="G595" s="90">
        <v>463</v>
      </c>
      <c r="H595" s="90" t="s">
        <v>286</v>
      </c>
      <c r="I595" s="345">
        <v>813000</v>
      </c>
      <c r="J595" s="91">
        <v>0</v>
      </c>
      <c r="K595" s="91">
        <v>0</v>
      </c>
      <c r="L595" s="91">
        <f t="shared" si="32"/>
        <v>813000</v>
      </c>
    </row>
    <row r="596" spans="1:12" ht="24">
      <c r="A596" s="162" t="s">
        <v>610</v>
      </c>
      <c r="B596" s="90">
        <v>912</v>
      </c>
      <c r="C596" s="90">
        <v>9</v>
      </c>
      <c r="D596" s="32" t="s">
        <v>935</v>
      </c>
      <c r="E596" s="90"/>
      <c r="F596" s="528" t="s">
        <v>156</v>
      </c>
      <c r="G596" s="90">
        <v>463</v>
      </c>
      <c r="H596" s="90" t="s">
        <v>288</v>
      </c>
      <c r="I596" s="345">
        <v>70000</v>
      </c>
      <c r="J596" s="91">
        <v>0</v>
      </c>
      <c r="K596" s="91">
        <v>0</v>
      </c>
      <c r="L596" s="91">
        <f t="shared" si="32"/>
        <v>70000</v>
      </c>
    </row>
    <row r="597" spans="1:12" ht="24">
      <c r="A597" s="162" t="s">
        <v>610</v>
      </c>
      <c r="B597" s="90">
        <v>912</v>
      </c>
      <c r="C597" s="90">
        <v>9</v>
      </c>
      <c r="D597" s="32" t="s">
        <v>935</v>
      </c>
      <c r="E597" s="90"/>
      <c r="F597" s="528" t="s">
        <v>317</v>
      </c>
      <c r="G597" s="90">
        <v>463</v>
      </c>
      <c r="H597" s="90" t="s">
        <v>290</v>
      </c>
      <c r="I597" s="345">
        <v>460000</v>
      </c>
      <c r="J597" s="91">
        <v>0</v>
      </c>
      <c r="K597" s="91">
        <v>0</v>
      </c>
      <c r="L597" s="91">
        <f t="shared" si="32"/>
        <v>460000</v>
      </c>
    </row>
    <row r="598" spans="1:12" ht="24">
      <c r="A598" s="162" t="s">
        <v>610</v>
      </c>
      <c r="B598" s="90">
        <v>912</v>
      </c>
      <c r="C598" s="90">
        <v>9</v>
      </c>
      <c r="D598" s="32" t="s">
        <v>935</v>
      </c>
      <c r="E598" s="90"/>
      <c r="F598" s="528" t="s">
        <v>318</v>
      </c>
      <c r="G598" s="90">
        <v>463</v>
      </c>
      <c r="H598" s="90" t="s">
        <v>292</v>
      </c>
      <c r="I598" s="345">
        <v>580000</v>
      </c>
      <c r="J598" s="91">
        <v>0</v>
      </c>
      <c r="K598" s="91">
        <v>0</v>
      </c>
      <c r="L598" s="91">
        <f t="shared" si="32"/>
        <v>580000</v>
      </c>
    </row>
    <row r="599" spans="1:12" ht="36">
      <c r="A599" s="162" t="s">
        <v>610</v>
      </c>
      <c r="B599" s="90">
        <v>912</v>
      </c>
      <c r="C599" s="90">
        <v>9</v>
      </c>
      <c r="D599" s="32" t="s">
        <v>935</v>
      </c>
      <c r="E599" s="90"/>
      <c r="F599" s="528" t="s">
        <v>319</v>
      </c>
      <c r="G599" s="90">
        <v>463</v>
      </c>
      <c r="H599" s="90" t="s">
        <v>293</v>
      </c>
      <c r="I599" s="345">
        <v>216160</v>
      </c>
      <c r="J599" s="91">
        <v>0</v>
      </c>
      <c r="K599" s="91"/>
      <c r="L599" s="91">
        <f t="shared" si="32"/>
        <v>216160</v>
      </c>
    </row>
    <row r="600" spans="1:12" ht="12.75" customHeight="1">
      <c r="A600" s="162" t="s">
        <v>610</v>
      </c>
      <c r="B600" s="90">
        <v>912</v>
      </c>
      <c r="C600" s="90">
        <v>9</v>
      </c>
      <c r="D600" s="32" t="s">
        <v>935</v>
      </c>
      <c r="E600" s="90"/>
      <c r="F600" s="618" t="s">
        <v>320</v>
      </c>
      <c r="G600" s="90">
        <v>463</v>
      </c>
      <c r="H600" s="90" t="s">
        <v>295</v>
      </c>
      <c r="I600" s="345">
        <v>10000</v>
      </c>
      <c r="J600" s="91">
        <v>0</v>
      </c>
      <c r="K600" s="91">
        <v>0</v>
      </c>
      <c r="L600" s="91">
        <f t="shared" si="32"/>
        <v>10000</v>
      </c>
    </row>
    <row r="601" spans="1:12" ht="12.75" customHeight="1">
      <c r="A601" s="162" t="s">
        <v>610</v>
      </c>
      <c r="B601" s="90">
        <v>912</v>
      </c>
      <c r="C601" s="90">
        <v>9</v>
      </c>
      <c r="D601" s="32" t="s">
        <v>935</v>
      </c>
      <c r="E601" s="90"/>
      <c r="F601" s="528" t="s">
        <v>321</v>
      </c>
      <c r="G601" s="90">
        <v>463</v>
      </c>
      <c r="H601" s="90" t="s">
        <v>297</v>
      </c>
      <c r="I601" s="345">
        <v>73000</v>
      </c>
      <c r="J601" s="91">
        <v>0</v>
      </c>
      <c r="K601" s="91">
        <v>0</v>
      </c>
      <c r="L601" s="91">
        <f t="shared" si="32"/>
        <v>73000</v>
      </c>
    </row>
    <row r="602" spans="1:12" ht="12.75" customHeight="1">
      <c r="A602" s="747" t="s">
        <v>152</v>
      </c>
      <c r="B602" s="748"/>
      <c r="C602" s="748"/>
      <c r="D602" s="748"/>
      <c r="E602" s="748"/>
      <c r="F602" s="748"/>
      <c r="G602" s="748"/>
      <c r="H602" s="749"/>
      <c r="I602" s="94">
        <v>5940696</v>
      </c>
      <c r="J602" s="94">
        <f>SUM(J591:J601)</f>
        <v>0</v>
      </c>
      <c r="K602" s="94">
        <f>SUM(K591:K601)</f>
        <v>0</v>
      </c>
      <c r="L602" s="95">
        <f>SUM(I602:K602)</f>
        <v>5940696</v>
      </c>
    </row>
    <row r="603" spans="1:12" ht="12.75" customHeight="1">
      <c r="A603" s="747" t="s">
        <v>611</v>
      </c>
      <c r="B603" s="748"/>
      <c r="C603" s="748"/>
      <c r="D603" s="748"/>
      <c r="E603" s="748"/>
      <c r="F603" s="748"/>
      <c r="G603" s="748"/>
      <c r="H603" s="749"/>
      <c r="I603" s="94">
        <f>SUM(I602)</f>
        <v>5940696</v>
      </c>
      <c r="J603" s="94">
        <v>5940696</v>
      </c>
      <c r="K603" s="94">
        <v>5940696</v>
      </c>
      <c r="L603" s="95">
        <v>5940696</v>
      </c>
    </row>
    <row r="604" spans="1:12" ht="12.75" customHeight="1">
      <c r="A604" s="718" t="s">
        <v>612</v>
      </c>
      <c r="B604" s="719"/>
      <c r="C604" s="719"/>
      <c r="D604" s="719"/>
      <c r="E604" s="719"/>
      <c r="F604" s="719"/>
      <c r="G604" s="719"/>
      <c r="H604" s="719"/>
      <c r="I604" s="602"/>
      <c r="J604" s="602"/>
      <c r="K604" s="602"/>
      <c r="L604" s="603"/>
    </row>
    <row r="605" spans="1:12" ht="12.75" customHeight="1">
      <c r="A605" s="718" t="s">
        <v>210</v>
      </c>
      <c r="B605" s="719"/>
      <c r="C605" s="719"/>
      <c r="D605" s="719"/>
      <c r="E605" s="719"/>
      <c r="F605" s="719"/>
      <c r="G605" s="719"/>
      <c r="H605" s="720"/>
      <c r="I605" s="602"/>
      <c r="J605" s="602"/>
      <c r="K605" s="602"/>
      <c r="L605" s="603"/>
    </row>
    <row r="606" spans="1:12">
      <c r="A606" s="718" t="s">
        <v>951</v>
      </c>
      <c r="B606" s="719"/>
      <c r="C606" s="719"/>
      <c r="D606" s="719"/>
      <c r="E606" s="719"/>
      <c r="F606" s="719"/>
      <c r="G606" s="719"/>
      <c r="H606" s="720"/>
      <c r="I606" s="539"/>
      <c r="J606" s="539"/>
      <c r="K606" s="539"/>
      <c r="L606" s="539"/>
    </row>
    <row r="607" spans="1:12">
      <c r="A607" s="718" t="s">
        <v>952</v>
      </c>
      <c r="B607" s="719"/>
      <c r="C607" s="719"/>
      <c r="D607" s="719"/>
      <c r="E607" s="719"/>
      <c r="F607" s="719"/>
      <c r="G607" s="719"/>
      <c r="H607" s="720"/>
      <c r="I607" s="539"/>
      <c r="J607" s="539"/>
      <c r="K607" s="539"/>
      <c r="L607" s="539"/>
    </row>
    <row r="608" spans="1:12" ht="24">
      <c r="A608" s="262" t="s">
        <v>508</v>
      </c>
      <c r="B608" s="90">
        <v>912</v>
      </c>
      <c r="C608" s="90">
        <v>9</v>
      </c>
      <c r="D608" s="32" t="s">
        <v>935</v>
      </c>
      <c r="E608" s="90"/>
      <c r="F608" s="325" t="s">
        <v>322</v>
      </c>
      <c r="G608" s="90">
        <v>463</v>
      </c>
      <c r="H608" s="89" t="s">
        <v>298</v>
      </c>
      <c r="I608" s="107">
        <v>220000</v>
      </c>
      <c r="J608" s="107">
        <v>0</v>
      </c>
      <c r="K608" s="107">
        <v>0</v>
      </c>
      <c r="L608" s="107">
        <f t="shared" si="32"/>
        <v>220000</v>
      </c>
    </row>
    <row r="609" spans="1:12" ht="24">
      <c r="A609" s="262" t="s">
        <v>508</v>
      </c>
      <c r="B609" s="90">
        <v>912</v>
      </c>
      <c r="C609" s="90">
        <v>9</v>
      </c>
      <c r="D609" s="32" t="s">
        <v>935</v>
      </c>
      <c r="E609" s="90"/>
      <c r="F609" s="325" t="s">
        <v>323</v>
      </c>
      <c r="G609" s="90">
        <v>463</v>
      </c>
      <c r="H609" s="90" t="s">
        <v>277</v>
      </c>
      <c r="I609" s="100"/>
      <c r="J609" s="91">
        <v>0</v>
      </c>
      <c r="K609" s="91">
        <v>0</v>
      </c>
      <c r="L609" s="107">
        <f t="shared" si="32"/>
        <v>0</v>
      </c>
    </row>
    <row r="610" spans="1:12" ht="24">
      <c r="A610" s="262" t="s">
        <v>508</v>
      </c>
      <c r="B610" s="90">
        <v>912</v>
      </c>
      <c r="C610" s="90">
        <v>9</v>
      </c>
      <c r="D610" s="32" t="s">
        <v>935</v>
      </c>
      <c r="E610" s="90"/>
      <c r="F610" s="325" t="s">
        <v>324</v>
      </c>
      <c r="G610" s="90">
        <v>463</v>
      </c>
      <c r="H610" s="90" t="s">
        <v>282</v>
      </c>
      <c r="I610" s="100">
        <v>32000</v>
      </c>
      <c r="J610" s="91">
        <v>0</v>
      </c>
      <c r="K610" s="91">
        <v>0</v>
      </c>
      <c r="L610" s="107">
        <f t="shared" si="32"/>
        <v>32000</v>
      </c>
    </row>
    <row r="611" spans="1:12" ht="24">
      <c r="A611" s="262" t="s">
        <v>508</v>
      </c>
      <c r="B611" s="90">
        <v>912</v>
      </c>
      <c r="C611" s="90">
        <v>9</v>
      </c>
      <c r="D611" s="32" t="s">
        <v>935</v>
      </c>
      <c r="E611" s="90"/>
      <c r="F611" s="325" t="s">
        <v>499</v>
      </c>
      <c r="G611" s="90">
        <v>463</v>
      </c>
      <c r="H611" s="90" t="s">
        <v>500</v>
      </c>
      <c r="I611" s="100">
        <v>10000</v>
      </c>
      <c r="J611" s="91"/>
      <c r="K611" s="91"/>
      <c r="L611" s="107"/>
    </row>
    <row r="612" spans="1:12" ht="24">
      <c r="A612" s="262" t="s">
        <v>508</v>
      </c>
      <c r="B612" s="90">
        <v>912</v>
      </c>
      <c r="C612" s="90">
        <v>9</v>
      </c>
      <c r="D612" s="32" t="s">
        <v>935</v>
      </c>
      <c r="E612" s="90"/>
      <c r="F612" s="325" t="s">
        <v>325</v>
      </c>
      <c r="G612" s="90">
        <v>463</v>
      </c>
      <c r="H612" s="90" t="s">
        <v>290</v>
      </c>
      <c r="I612" s="91">
        <v>15000</v>
      </c>
      <c r="J612" s="91">
        <v>0</v>
      </c>
      <c r="K612" s="91">
        <v>0</v>
      </c>
      <c r="L612" s="107">
        <f t="shared" si="32"/>
        <v>15000</v>
      </c>
    </row>
    <row r="613" spans="1:12" ht="12.75" customHeight="1">
      <c r="A613" s="262" t="s">
        <v>508</v>
      </c>
      <c r="B613" s="90">
        <v>912</v>
      </c>
      <c r="C613" s="90">
        <v>9</v>
      </c>
      <c r="D613" s="32" t="s">
        <v>935</v>
      </c>
      <c r="E613" s="90"/>
      <c r="F613" s="325" t="s">
        <v>326</v>
      </c>
      <c r="G613" s="90">
        <v>463</v>
      </c>
      <c r="H613" s="90" t="s">
        <v>292</v>
      </c>
      <c r="I613" s="91">
        <v>40000</v>
      </c>
      <c r="J613" s="91">
        <v>0</v>
      </c>
      <c r="K613" s="91">
        <v>0</v>
      </c>
      <c r="L613" s="107">
        <f t="shared" si="32"/>
        <v>40000</v>
      </c>
    </row>
    <row r="614" spans="1:12" ht="12.75" customHeight="1">
      <c r="A614" s="262" t="s">
        <v>508</v>
      </c>
      <c r="B614" s="90">
        <v>912</v>
      </c>
      <c r="C614" s="90">
        <v>9</v>
      </c>
      <c r="D614" s="32" t="s">
        <v>935</v>
      </c>
      <c r="E614" s="90"/>
      <c r="F614" s="325" t="s">
        <v>327</v>
      </c>
      <c r="G614" s="90">
        <v>463</v>
      </c>
      <c r="H614" s="90" t="s">
        <v>498</v>
      </c>
      <c r="I614" s="91">
        <v>30000</v>
      </c>
      <c r="J614" s="91">
        <v>0</v>
      </c>
      <c r="K614" s="91">
        <v>0</v>
      </c>
      <c r="L614" s="107">
        <f t="shared" si="32"/>
        <v>30000</v>
      </c>
    </row>
    <row r="615" spans="1:12" ht="28.5" customHeight="1">
      <c r="A615" s="747" t="s">
        <v>187</v>
      </c>
      <c r="B615" s="748"/>
      <c r="C615" s="748"/>
      <c r="D615" s="748"/>
      <c r="E615" s="748"/>
      <c r="F615" s="748"/>
      <c r="G615" s="748"/>
      <c r="H615" s="749"/>
      <c r="I615" s="94">
        <v>276300</v>
      </c>
      <c r="J615" s="94">
        <f>SUM(J608:J614)</f>
        <v>0</v>
      </c>
      <c r="K615" s="94">
        <f>SUM(K608:K614)</f>
        <v>0</v>
      </c>
      <c r="L615" s="94">
        <f>SUM(I615:K615)</f>
        <v>276300</v>
      </c>
    </row>
    <row r="616" spans="1:12" ht="27" customHeight="1">
      <c r="A616" s="747" t="s">
        <v>613</v>
      </c>
      <c r="B616" s="748"/>
      <c r="C616" s="748"/>
      <c r="D616" s="748"/>
      <c r="E616" s="748"/>
      <c r="F616" s="748"/>
      <c r="G616" s="748"/>
      <c r="H616" s="749"/>
      <c r="I616" s="94">
        <v>276300</v>
      </c>
      <c r="J616" s="94">
        <f>SUM(J609:J615)</f>
        <v>0</v>
      </c>
      <c r="K616" s="94">
        <f>SUM(K609:K615)</f>
        <v>0</v>
      </c>
      <c r="L616" s="108">
        <f>SUM(I616:K616)</f>
        <v>276300</v>
      </c>
    </row>
    <row r="617" spans="1:12" ht="26.25" customHeight="1">
      <c r="A617" s="718" t="s">
        <v>614</v>
      </c>
      <c r="B617" s="719"/>
      <c r="C617" s="719"/>
      <c r="D617" s="719"/>
      <c r="E617" s="719"/>
      <c r="F617" s="719"/>
      <c r="G617" s="719"/>
      <c r="H617" s="719"/>
      <c r="I617" s="602"/>
      <c r="J617" s="602"/>
      <c r="K617" s="602"/>
      <c r="L617" s="603"/>
    </row>
    <row r="618" spans="1:12" ht="21.75" customHeight="1">
      <c r="A618" s="718" t="s">
        <v>211</v>
      </c>
      <c r="B618" s="719"/>
      <c r="C618" s="719"/>
      <c r="D618" s="719"/>
      <c r="E618" s="719"/>
      <c r="F618" s="719"/>
      <c r="G618" s="719"/>
      <c r="H618" s="720"/>
      <c r="I618" s="602"/>
      <c r="J618" s="602"/>
      <c r="K618" s="602"/>
      <c r="L618" s="603"/>
    </row>
    <row r="619" spans="1:12">
      <c r="A619" s="718" t="s">
        <v>1114</v>
      </c>
      <c r="B619" s="719"/>
      <c r="C619" s="719"/>
      <c r="D619" s="719"/>
      <c r="E619" s="719"/>
      <c r="F619" s="719"/>
      <c r="G619" s="719"/>
      <c r="H619" s="720"/>
      <c r="I619" s="539"/>
      <c r="J619" s="539"/>
      <c r="K619" s="539"/>
      <c r="L619" s="539"/>
    </row>
    <row r="620" spans="1:12">
      <c r="A620" s="718" t="s">
        <v>952</v>
      </c>
      <c r="B620" s="719"/>
      <c r="C620" s="719"/>
      <c r="D620" s="719"/>
      <c r="E620" s="719"/>
      <c r="F620" s="719"/>
      <c r="G620" s="719"/>
      <c r="H620" s="720"/>
      <c r="I620" s="539"/>
      <c r="J620" s="539"/>
      <c r="K620" s="539"/>
      <c r="L620" s="539"/>
    </row>
    <row r="621" spans="1:12" ht="24">
      <c r="A621" s="262" t="s">
        <v>615</v>
      </c>
      <c r="B621" s="90">
        <v>920</v>
      </c>
      <c r="C621" s="90">
        <v>10</v>
      </c>
      <c r="D621" s="32" t="s">
        <v>935</v>
      </c>
      <c r="E621" s="90"/>
      <c r="F621" s="325" t="s">
        <v>328</v>
      </c>
      <c r="G621" s="90">
        <v>463</v>
      </c>
      <c r="H621" s="90" t="s">
        <v>578</v>
      </c>
      <c r="I621" s="91">
        <v>70000</v>
      </c>
      <c r="J621" s="91">
        <v>0</v>
      </c>
      <c r="K621" s="91">
        <v>0</v>
      </c>
      <c r="L621" s="91">
        <f t="shared" si="32"/>
        <v>70000</v>
      </c>
    </row>
    <row r="622" spans="1:12" ht="24">
      <c r="A622" s="262" t="s">
        <v>615</v>
      </c>
      <c r="B622" s="90">
        <v>920</v>
      </c>
      <c r="C622" s="90">
        <v>10</v>
      </c>
      <c r="D622" s="32" t="s">
        <v>935</v>
      </c>
      <c r="E622" s="90"/>
      <c r="F622" s="325" t="s">
        <v>329</v>
      </c>
      <c r="G622" s="90">
        <v>463</v>
      </c>
      <c r="H622" s="90" t="s">
        <v>579</v>
      </c>
      <c r="I622" s="146">
        <v>2400000</v>
      </c>
      <c r="J622" s="91">
        <v>0</v>
      </c>
      <c r="K622" s="91">
        <v>0</v>
      </c>
      <c r="L622" s="91">
        <f t="shared" si="32"/>
        <v>2400000</v>
      </c>
    </row>
    <row r="623" spans="1:12" ht="24">
      <c r="A623" s="262" t="s">
        <v>615</v>
      </c>
      <c r="B623" s="90">
        <v>920</v>
      </c>
      <c r="C623" s="90">
        <v>10</v>
      </c>
      <c r="D623" s="32" t="s">
        <v>935</v>
      </c>
      <c r="E623" s="90"/>
      <c r="F623" s="325" t="s">
        <v>330</v>
      </c>
      <c r="G623" s="90">
        <v>463</v>
      </c>
      <c r="H623" s="90" t="s">
        <v>580</v>
      </c>
      <c r="I623" s="91">
        <v>600000</v>
      </c>
      <c r="J623" s="91">
        <v>0</v>
      </c>
      <c r="K623" s="91">
        <v>0</v>
      </c>
      <c r="L623" s="91">
        <f t="shared" si="32"/>
        <v>600000</v>
      </c>
    </row>
    <row r="624" spans="1:12" ht="24">
      <c r="A624" s="262" t="s">
        <v>615</v>
      </c>
      <c r="B624" s="90">
        <v>920</v>
      </c>
      <c r="C624" s="90">
        <v>10</v>
      </c>
      <c r="D624" s="32" t="s">
        <v>935</v>
      </c>
      <c r="E624" s="90"/>
      <c r="F624" s="325" t="s">
        <v>331</v>
      </c>
      <c r="G624" s="90">
        <v>463</v>
      </c>
      <c r="H624" s="90" t="s">
        <v>569</v>
      </c>
      <c r="I624" s="91">
        <v>3440000</v>
      </c>
      <c r="J624" s="91">
        <v>0</v>
      </c>
      <c r="K624" s="91">
        <v>0</v>
      </c>
      <c r="L624" s="91">
        <f t="shared" si="32"/>
        <v>3440000</v>
      </c>
    </row>
    <row r="625" spans="1:12" ht="24">
      <c r="A625" s="262" t="s">
        <v>615</v>
      </c>
      <c r="B625" s="90">
        <v>920</v>
      </c>
      <c r="C625" s="90">
        <v>10</v>
      </c>
      <c r="D625" s="32" t="s">
        <v>935</v>
      </c>
      <c r="E625" s="90"/>
      <c r="F625" s="325" t="s">
        <v>332</v>
      </c>
      <c r="G625" s="90">
        <v>463</v>
      </c>
      <c r="H625" s="90" t="s">
        <v>570</v>
      </c>
      <c r="I625" s="91">
        <v>290000</v>
      </c>
      <c r="J625" s="91">
        <v>0</v>
      </c>
      <c r="K625" s="91">
        <v>0</v>
      </c>
      <c r="L625" s="91">
        <f t="shared" si="32"/>
        <v>290000</v>
      </c>
    </row>
    <row r="626" spans="1:12" ht="24">
      <c r="A626" s="262" t="s">
        <v>615</v>
      </c>
      <c r="B626" s="90">
        <v>920</v>
      </c>
      <c r="C626" s="90">
        <v>10</v>
      </c>
      <c r="D626" s="32" t="s">
        <v>935</v>
      </c>
      <c r="E626" s="90"/>
      <c r="F626" s="325" t="s">
        <v>333</v>
      </c>
      <c r="G626" s="90">
        <v>463</v>
      </c>
      <c r="H626" s="90" t="s">
        <v>581</v>
      </c>
      <c r="I626" s="91">
        <v>1039000</v>
      </c>
      <c r="J626" s="91">
        <v>0</v>
      </c>
      <c r="K626" s="91">
        <v>0</v>
      </c>
      <c r="L626" s="91">
        <f t="shared" si="32"/>
        <v>1039000</v>
      </c>
    </row>
    <row r="627" spans="1:12" ht="24">
      <c r="A627" s="262" t="s">
        <v>615</v>
      </c>
      <c r="B627" s="90">
        <v>920</v>
      </c>
      <c r="C627" s="90">
        <v>10</v>
      </c>
      <c r="D627" s="90" t="s">
        <v>935</v>
      </c>
      <c r="E627" s="90"/>
      <c r="F627" s="325" t="s">
        <v>334</v>
      </c>
      <c r="G627" s="90">
        <v>463</v>
      </c>
      <c r="H627" s="90" t="s">
        <v>571</v>
      </c>
      <c r="I627" s="91">
        <v>195000</v>
      </c>
      <c r="J627" s="91">
        <v>0</v>
      </c>
      <c r="K627" s="91">
        <v>0</v>
      </c>
      <c r="L627" s="91">
        <f t="shared" si="32"/>
        <v>195000</v>
      </c>
    </row>
    <row r="628" spans="1:12" ht="24">
      <c r="A628" s="262" t="s">
        <v>615</v>
      </c>
      <c r="B628" s="90">
        <v>920</v>
      </c>
      <c r="C628" s="90">
        <v>10</v>
      </c>
      <c r="D628" s="90" t="s">
        <v>935</v>
      </c>
      <c r="E628" s="90"/>
      <c r="F628" s="325" t="s">
        <v>335</v>
      </c>
      <c r="G628" s="90">
        <v>463</v>
      </c>
      <c r="H628" s="90" t="s">
        <v>572</v>
      </c>
      <c r="I628" s="91">
        <v>150000</v>
      </c>
      <c r="J628" s="91">
        <v>0</v>
      </c>
      <c r="K628" s="91">
        <v>0</v>
      </c>
      <c r="L628" s="91">
        <f t="shared" si="32"/>
        <v>150000</v>
      </c>
    </row>
    <row r="629" spans="1:12" ht="24">
      <c r="A629" s="262" t="s">
        <v>615</v>
      </c>
      <c r="B629" s="90">
        <v>920</v>
      </c>
      <c r="C629" s="90">
        <v>10</v>
      </c>
      <c r="D629" s="90" t="s">
        <v>935</v>
      </c>
      <c r="E629" s="90"/>
      <c r="F629" s="325" t="s">
        <v>158</v>
      </c>
      <c r="G629" s="90">
        <v>463</v>
      </c>
      <c r="H629" s="90" t="s">
        <v>573</v>
      </c>
      <c r="I629" s="91">
        <v>873000</v>
      </c>
      <c r="J629" s="91">
        <v>0</v>
      </c>
      <c r="K629" s="91">
        <v>0</v>
      </c>
      <c r="L629" s="91">
        <f t="shared" si="32"/>
        <v>873000</v>
      </c>
    </row>
    <row r="630" spans="1:12" ht="20.25" customHeight="1">
      <c r="A630" s="262" t="s">
        <v>615</v>
      </c>
      <c r="B630" s="90">
        <v>920</v>
      </c>
      <c r="C630" s="90">
        <v>10</v>
      </c>
      <c r="D630" s="90" t="s">
        <v>935</v>
      </c>
      <c r="E630" s="90"/>
      <c r="F630" s="325" t="s">
        <v>336</v>
      </c>
      <c r="G630" s="90">
        <v>463</v>
      </c>
      <c r="H630" s="90" t="s">
        <v>574</v>
      </c>
      <c r="I630" s="91">
        <v>70000</v>
      </c>
      <c r="J630" s="91">
        <v>0</v>
      </c>
      <c r="K630" s="91">
        <v>0</v>
      </c>
      <c r="L630" s="91">
        <f t="shared" si="32"/>
        <v>70000</v>
      </c>
    </row>
    <row r="631" spans="1:12" ht="24">
      <c r="A631" s="262" t="s">
        <v>615</v>
      </c>
      <c r="B631" s="90">
        <v>920</v>
      </c>
      <c r="C631" s="90">
        <v>10</v>
      </c>
      <c r="D631" s="90" t="s">
        <v>935</v>
      </c>
      <c r="E631" s="90"/>
      <c r="F631" s="325" t="s">
        <v>337</v>
      </c>
      <c r="G631" s="90">
        <v>463</v>
      </c>
      <c r="H631" s="90" t="s">
        <v>582</v>
      </c>
      <c r="I631" s="91">
        <v>10000</v>
      </c>
      <c r="J631" s="91">
        <v>0</v>
      </c>
      <c r="K631" s="91">
        <v>0</v>
      </c>
      <c r="L631" s="91">
        <f t="shared" si="32"/>
        <v>10000</v>
      </c>
    </row>
    <row r="632" spans="1:12" ht="12.75" customHeight="1">
      <c r="A632" s="262" t="s">
        <v>615</v>
      </c>
      <c r="B632" s="90">
        <v>920</v>
      </c>
      <c r="C632" s="90">
        <v>10</v>
      </c>
      <c r="D632" s="90" t="s">
        <v>935</v>
      </c>
      <c r="E632" s="90"/>
      <c r="F632" s="325" t="s">
        <v>338</v>
      </c>
      <c r="G632" s="90">
        <v>463</v>
      </c>
      <c r="H632" s="90" t="s">
        <v>576</v>
      </c>
      <c r="I632" s="91">
        <v>440000</v>
      </c>
      <c r="J632" s="91">
        <v>0</v>
      </c>
      <c r="K632" s="91">
        <v>0</v>
      </c>
      <c r="L632" s="91">
        <f t="shared" si="32"/>
        <v>440000</v>
      </c>
    </row>
    <row r="633" spans="1:12" ht="12.75" customHeight="1">
      <c r="A633" s="262" t="s">
        <v>615</v>
      </c>
      <c r="B633" s="90">
        <v>920</v>
      </c>
      <c r="C633" s="90">
        <v>10</v>
      </c>
      <c r="D633" s="90" t="s">
        <v>935</v>
      </c>
      <c r="E633" s="90"/>
      <c r="F633" s="325" t="s">
        <v>339</v>
      </c>
      <c r="G633" s="90">
        <v>463</v>
      </c>
      <c r="H633" s="90" t="s">
        <v>389</v>
      </c>
      <c r="I633" s="91">
        <v>130000</v>
      </c>
      <c r="J633" s="91">
        <v>0</v>
      </c>
      <c r="K633" s="91">
        <v>0</v>
      </c>
      <c r="L633" s="91">
        <f t="shared" si="32"/>
        <v>130000</v>
      </c>
    </row>
    <row r="634" spans="1:12" ht="12.75" customHeight="1">
      <c r="A634" s="718" t="s">
        <v>211</v>
      </c>
      <c r="B634" s="719"/>
      <c r="C634" s="719"/>
      <c r="D634" s="719"/>
      <c r="E634" s="719"/>
      <c r="F634" s="719"/>
      <c r="G634" s="719"/>
      <c r="H634" s="720"/>
      <c r="I634" s="602"/>
      <c r="J634" s="602"/>
      <c r="K634" s="602"/>
      <c r="L634" s="603"/>
    </row>
    <row r="635" spans="1:12" ht="12.75" customHeight="1">
      <c r="A635" s="747" t="s">
        <v>213</v>
      </c>
      <c r="B635" s="748"/>
      <c r="C635" s="748"/>
      <c r="D635" s="748"/>
      <c r="E635" s="748"/>
      <c r="F635" s="748"/>
      <c r="G635" s="748"/>
      <c r="H635" s="749"/>
      <c r="I635" s="94">
        <v>8827435</v>
      </c>
      <c r="J635" s="94">
        <f>SUM(J621:J633)</f>
        <v>0</v>
      </c>
      <c r="K635" s="94">
        <f>SUM(K621:K633)</f>
        <v>0</v>
      </c>
      <c r="L635" s="95">
        <f>SUM(I635:K635)</f>
        <v>8827435</v>
      </c>
    </row>
    <row r="636" spans="1:12" ht="12.75" customHeight="1">
      <c r="A636" s="747" t="s">
        <v>616</v>
      </c>
      <c r="B636" s="748"/>
      <c r="C636" s="748"/>
      <c r="D636" s="748"/>
      <c r="E636" s="748"/>
      <c r="F636" s="748"/>
      <c r="G636" s="748"/>
      <c r="H636" s="749"/>
      <c r="I636" s="94">
        <v>8827435</v>
      </c>
      <c r="J636" s="94">
        <f>SUM(J622:J634)</f>
        <v>0</v>
      </c>
      <c r="K636" s="94">
        <f>SUM(K622:K634)</f>
        <v>0</v>
      </c>
      <c r="L636" s="95">
        <f>SUM(I636:K636)</f>
        <v>8827435</v>
      </c>
    </row>
    <row r="637" spans="1:12">
      <c r="A637" s="730" t="s">
        <v>182</v>
      </c>
      <c r="B637" s="724"/>
      <c r="C637" s="724"/>
      <c r="D637" s="724"/>
      <c r="E637" s="724"/>
      <c r="F637" s="724"/>
      <c r="G637" s="724"/>
      <c r="H637" s="725"/>
      <c r="I637" s="94"/>
      <c r="J637" s="94"/>
      <c r="K637" s="94"/>
      <c r="L637" s="112"/>
    </row>
    <row r="638" spans="1:12">
      <c r="A638" s="730" t="s">
        <v>193</v>
      </c>
      <c r="B638" s="724"/>
      <c r="C638" s="724"/>
      <c r="D638" s="724"/>
      <c r="E638" s="724"/>
      <c r="F638" s="724"/>
      <c r="G638" s="724"/>
      <c r="H638" s="725"/>
      <c r="I638" s="94">
        <f>SUM(I18+I35+I637)</f>
        <v>21564000</v>
      </c>
      <c r="J638" s="94">
        <f>SUM(J18+J35+J637)</f>
        <v>0</v>
      </c>
      <c r="K638" s="94">
        <f>SUM(K18+K35+K637)</f>
        <v>0</v>
      </c>
      <c r="L638" s="112">
        <f>SUM(L18+L35+L637)</f>
        <v>36173000</v>
      </c>
    </row>
    <row r="639" spans="1:12">
      <c r="H639" s="353"/>
      <c r="I639" s="28"/>
      <c r="K639" s="215"/>
      <c r="L639" s="28"/>
    </row>
    <row r="640" spans="1:12">
      <c r="I640" s="176"/>
      <c r="J640" s="176"/>
      <c r="K640" s="28"/>
      <c r="L640" s="176"/>
    </row>
    <row r="641" spans="8:12">
      <c r="H641" s="28"/>
      <c r="I641" s="176"/>
      <c r="J641" s="176"/>
      <c r="K641" s="28"/>
      <c r="L641" s="176"/>
    </row>
    <row r="642" spans="8:12">
      <c r="I642" s="221"/>
      <c r="J642" s="176"/>
      <c r="K642" s="221"/>
      <c r="L642" s="176"/>
    </row>
    <row r="643" spans="8:12">
      <c r="H643" s="28"/>
      <c r="I643" s="221"/>
      <c r="J643" s="176"/>
      <c r="K643" s="221"/>
      <c r="L643" s="176"/>
    </row>
    <row r="644" spans="8:12">
      <c r="I644" s="176"/>
      <c r="J644" s="176"/>
      <c r="K644" s="176"/>
      <c r="L644" s="176"/>
    </row>
    <row r="645" spans="8:12">
      <c r="I645" s="176"/>
      <c r="J645" s="176"/>
      <c r="K645" s="176"/>
      <c r="L645" s="176"/>
    </row>
    <row r="646" spans="8:12">
      <c r="I646" s="221"/>
      <c r="J646" s="176"/>
      <c r="K646" s="221"/>
      <c r="L646" s="176"/>
    </row>
    <row r="647" spans="8:12">
      <c r="I647" s="221"/>
      <c r="J647" s="221"/>
      <c r="K647" s="221"/>
      <c r="L647" s="221"/>
    </row>
    <row r="648" spans="8:12">
      <c r="I648" s="176"/>
      <c r="J648" s="176"/>
      <c r="K648" s="176"/>
      <c r="L648" s="176"/>
    </row>
    <row r="649" spans="8:12">
      <c r="I649" s="28"/>
      <c r="J649" s="28"/>
      <c r="K649" s="28"/>
      <c r="L649" s="28"/>
    </row>
    <row r="650" spans="8:12">
      <c r="J650" s="28"/>
      <c r="L650" s="28"/>
    </row>
    <row r="651" spans="8:12">
      <c r="I651" s="28"/>
      <c r="J651" s="28"/>
      <c r="K651" s="28"/>
      <c r="L651" s="28"/>
    </row>
    <row r="652" spans="8:12">
      <c r="L652" s="28"/>
    </row>
    <row r="653" spans="8:12">
      <c r="J653" s="28"/>
    </row>
    <row r="654" spans="8:12">
      <c r="L654" s="28"/>
    </row>
    <row r="655" spans="8:12">
      <c r="J655" s="28"/>
    </row>
  </sheetData>
  <mergeCells count="2374">
    <mergeCell ref="A531:H531"/>
    <mergeCell ref="A371:I371"/>
    <mergeCell ref="A381:L381"/>
    <mergeCell ref="A389:L389"/>
    <mergeCell ref="A403:K403"/>
    <mergeCell ref="A405:K405"/>
    <mergeCell ref="A434:I434"/>
    <mergeCell ref="A359:H359"/>
    <mergeCell ref="A395:H395"/>
    <mergeCell ref="A393:H393"/>
    <mergeCell ref="A391:H391"/>
    <mergeCell ref="A354:H354"/>
    <mergeCell ref="A327:H327"/>
    <mergeCell ref="A361:I361"/>
    <mergeCell ref="A363:I363"/>
    <mergeCell ref="A365:J365"/>
    <mergeCell ref="A367:J367"/>
    <mergeCell ref="A369:L369"/>
    <mergeCell ref="A373:I373"/>
    <mergeCell ref="A377:I377"/>
    <mergeCell ref="A383:L383"/>
    <mergeCell ref="A385:L385"/>
    <mergeCell ref="A387:L387"/>
    <mergeCell ref="A375:I375"/>
    <mergeCell ref="A379:L379"/>
    <mergeCell ref="A480:H480"/>
    <mergeCell ref="A414:H414"/>
    <mergeCell ref="A416:H416"/>
    <mergeCell ref="A429:H429"/>
    <mergeCell ref="A507:H507"/>
    <mergeCell ref="A478:H478"/>
    <mergeCell ref="D467:H467"/>
    <mergeCell ref="A310:H310"/>
    <mergeCell ref="A321:H321"/>
    <mergeCell ref="A297:E297"/>
    <mergeCell ref="A318:H318"/>
    <mergeCell ref="A399:H399"/>
    <mergeCell ref="A409:H409"/>
    <mergeCell ref="A410:H410"/>
    <mergeCell ref="A220:H220"/>
    <mergeCell ref="A228:H228"/>
    <mergeCell ref="C229:H229"/>
    <mergeCell ref="E230:H230"/>
    <mergeCell ref="I3:I4"/>
    <mergeCell ref="J3:J4"/>
    <mergeCell ref="K3:K4"/>
    <mergeCell ref="A5:C5"/>
    <mergeCell ref="A453:H453"/>
    <mergeCell ref="A455:H455"/>
    <mergeCell ref="A445:I445"/>
    <mergeCell ref="A443:I443"/>
    <mergeCell ref="A447:I447"/>
    <mergeCell ref="A449:L449"/>
    <mergeCell ref="A451:L451"/>
    <mergeCell ref="A130:H130"/>
    <mergeCell ref="A93:H93"/>
    <mergeCell ref="A286:H286"/>
    <mergeCell ref="D179:H179"/>
    <mergeCell ref="D180:H180"/>
    <mergeCell ref="A181:H181"/>
    <mergeCell ref="A186:H186"/>
    <mergeCell ref="C187:H187"/>
    <mergeCell ref="A189:H189"/>
    <mergeCell ref="A50:H50"/>
    <mergeCell ref="A617:H617"/>
    <mergeCell ref="A196:H196"/>
    <mergeCell ref="A193:L193"/>
    <mergeCell ref="A176:H176"/>
    <mergeCell ref="E263:H263"/>
    <mergeCell ref="D209:H209"/>
    <mergeCell ref="A133:H133"/>
    <mergeCell ref="A175:H175"/>
    <mergeCell ref="C218:F218"/>
    <mergeCell ref="A169:H169"/>
    <mergeCell ref="A217:H217"/>
    <mergeCell ref="A215:H215"/>
    <mergeCell ref="A49:H49"/>
    <mergeCell ref="D219:L219"/>
    <mergeCell ref="A557:H557"/>
    <mergeCell ref="A583:H583"/>
    <mergeCell ref="A160:H160"/>
    <mergeCell ref="A161:H161"/>
    <mergeCell ref="A162:L162"/>
    <mergeCell ref="A172:H172"/>
    <mergeCell ref="E206:H206"/>
    <mergeCell ref="A210:H210"/>
    <mergeCell ref="A87:H87"/>
    <mergeCell ref="A214:H214"/>
    <mergeCell ref="A171:H171"/>
    <mergeCell ref="A159:G159"/>
    <mergeCell ref="C208:H208"/>
    <mergeCell ref="C183:H183"/>
    <mergeCell ref="A277:H277"/>
    <mergeCell ref="A311:H311"/>
    <mergeCell ref="A319:H319"/>
    <mergeCell ref="A320:H320"/>
    <mergeCell ref="XDU54:XEB54"/>
    <mergeCell ref="XEC54:XEJ54"/>
    <mergeCell ref="XEK54:XER54"/>
    <mergeCell ref="WTY54:WUF54"/>
    <mergeCell ref="WUG54:WUN54"/>
    <mergeCell ref="WUO54:WUV54"/>
    <mergeCell ref="WUW54:WVD54"/>
    <mergeCell ref="WVE54:WVL54"/>
    <mergeCell ref="WPY54:WQF54"/>
    <mergeCell ref="WQG54:WQN54"/>
    <mergeCell ref="WQO54:WQV54"/>
    <mergeCell ref="WQW54:WRD54"/>
    <mergeCell ref="WRE54:WRL54"/>
    <mergeCell ref="WRM54:WRT54"/>
    <mergeCell ref="WRU54:WSB54"/>
    <mergeCell ref="WSC54:WSJ54"/>
    <mergeCell ref="WSK54:WSR54"/>
    <mergeCell ref="XBQ54:XBX54"/>
    <mergeCell ref="XBY54:XCF54"/>
    <mergeCell ref="XCG54:XCN54"/>
    <mergeCell ref="XCO54:XCV54"/>
    <mergeCell ref="XCW54:XDD54"/>
    <mergeCell ref="XAS54:XAZ54"/>
    <mergeCell ref="WVU54:WWB54"/>
    <mergeCell ref="WTI54:WTP54"/>
    <mergeCell ref="WTQ54:WTX54"/>
    <mergeCell ref="XDE54:XDL54"/>
    <mergeCell ref="XDM54:XDT54"/>
    <mergeCell ref="WYG54:WYN54"/>
    <mergeCell ref="WYO54:WYV54"/>
    <mergeCell ref="WYW54:WZD54"/>
    <mergeCell ref="WZE54:WZL54"/>
    <mergeCell ref="WXI54:WXP54"/>
    <mergeCell ref="WXQ54:WXX54"/>
    <mergeCell ref="WXY54:WYF54"/>
    <mergeCell ref="XBA54:XBH54"/>
    <mergeCell ref="XBI54:XBP54"/>
    <mergeCell ref="WZM54:WZT54"/>
    <mergeCell ref="WZU54:XAB54"/>
    <mergeCell ref="XAC54:XAJ54"/>
    <mergeCell ref="XAK54:XAR54"/>
    <mergeCell ref="WWC54:WWJ54"/>
    <mergeCell ref="WWK54:WWR54"/>
    <mergeCell ref="WJE54:WJL54"/>
    <mergeCell ref="WVM54:WVT54"/>
    <mergeCell ref="WWS54:WWZ54"/>
    <mergeCell ref="WXA54:WXH54"/>
    <mergeCell ref="WSS54:WSZ54"/>
    <mergeCell ref="WJM54:WJT54"/>
    <mergeCell ref="WJU54:WKB54"/>
    <mergeCell ref="WKC54:WKJ54"/>
    <mergeCell ref="WEW54:WFD54"/>
    <mergeCell ref="WFE54:WFL54"/>
    <mergeCell ref="WFM54:WFT54"/>
    <mergeCell ref="WFU54:WGB54"/>
    <mergeCell ref="WGC54:WGJ54"/>
    <mergeCell ref="WIW54:WJD54"/>
    <mergeCell ref="C194:H194"/>
    <mergeCell ref="VWG54:VWN54"/>
    <mergeCell ref="WMO54:WMV54"/>
    <mergeCell ref="WNE54:WNL54"/>
    <mergeCell ref="WTA54:WTH54"/>
    <mergeCell ref="WCC54:WCJ54"/>
    <mergeCell ref="WCK54:WCR54"/>
    <mergeCell ref="WCS54:WCZ54"/>
    <mergeCell ref="WDA54:WDH54"/>
    <mergeCell ref="WDI54:WDP54"/>
    <mergeCell ref="WDQ54:WDX54"/>
    <mergeCell ref="WDY54:WEF54"/>
    <mergeCell ref="C108:H108"/>
    <mergeCell ref="D109:H109"/>
    <mergeCell ref="A110:L110"/>
    <mergeCell ref="A155:G155"/>
    <mergeCell ref="WMW54:WND54"/>
    <mergeCell ref="WHQ54:WHX54"/>
    <mergeCell ref="WHY54:WIF54"/>
    <mergeCell ref="WGK54:WGR54"/>
    <mergeCell ref="WNM54:WNT54"/>
    <mergeCell ref="WNU54:WOB54"/>
    <mergeCell ref="WOC54:WOJ54"/>
    <mergeCell ref="WOK54:WOR54"/>
    <mergeCell ref="WOS54:WOZ54"/>
    <mergeCell ref="WPA54:WPH54"/>
    <mergeCell ref="WPI54:WPP54"/>
    <mergeCell ref="WPQ54:WPX54"/>
    <mergeCell ref="VZY54:WAF54"/>
    <mergeCell ref="WAG54:WAN54"/>
    <mergeCell ref="WAO54:WAV54"/>
    <mergeCell ref="WAW54:WBD54"/>
    <mergeCell ref="WGS54:WGZ54"/>
    <mergeCell ref="WBE54:WBL54"/>
    <mergeCell ref="WBM54:WBT54"/>
    <mergeCell ref="WBU54:WCB54"/>
    <mergeCell ref="VWO54:VWV54"/>
    <mergeCell ref="VWW54:VXD54"/>
    <mergeCell ref="VXE54:VXL54"/>
    <mergeCell ref="VXM54:VXT54"/>
    <mergeCell ref="VXU54:VYB54"/>
    <mergeCell ref="VYC54:VYJ54"/>
    <mergeCell ref="VYK54:VYR54"/>
    <mergeCell ref="VYS54:VYZ54"/>
    <mergeCell ref="VZA54:VZH54"/>
    <mergeCell ref="WMG54:WMN54"/>
    <mergeCell ref="WHA54:WHH54"/>
    <mergeCell ref="WHI54:WHP54"/>
    <mergeCell ref="WKK54:WKR54"/>
    <mergeCell ref="WKS54:WKZ54"/>
    <mergeCell ref="WLA54:WLH54"/>
    <mergeCell ref="WLI54:WLP54"/>
    <mergeCell ref="WLQ54:WLX54"/>
    <mergeCell ref="WIG54:WIN54"/>
    <mergeCell ref="WIO54:WIV54"/>
    <mergeCell ref="WLY54:WMF54"/>
    <mergeCell ref="WEG54:WEN54"/>
    <mergeCell ref="WEO54:WEV54"/>
    <mergeCell ref="VZI54:VZP54"/>
    <mergeCell ref="VZQ54:VZX54"/>
    <mergeCell ref="VOG54:VON54"/>
    <mergeCell ref="VOO54:VOV54"/>
    <mergeCell ref="VOW54:VPD54"/>
    <mergeCell ref="VPE54:VPL54"/>
    <mergeCell ref="VPM54:VPT54"/>
    <mergeCell ref="VPU54:VQB54"/>
    <mergeCell ref="VQC54:VQJ54"/>
    <mergeCell ref="VQK54:VQR54"/>
    <mergeCell ref="VQS54:VQZ54"/>
    <mergeCell ref="VTU54:VUB54"/>
    <mergeCell ref="VUC54:VUJ54"/>
    <mergeCell ref="VUK54:VUR54"/>
    <mergeCell ref="VUS54:VUZ54"/>
    <mergeCell ref="VVA54:VVH54"/>
    <mergeCell ref="VVI54:VVP54"/>
    <mergeCell ref="VVQ54:VVX54"/>
    <mergeCell ref="VVY54:VWF54"/>
    <mergeCell ref="VRA54:VRH54"/>
    <mergeCell ref="VRI54:VRP54"/>
    <mergeCell ref="VRQ54:VRX54"/>
    <mergeCell ref="VRY54:VSF54"/>
    <mergeCell ref="VSG54:VSN54"/>
    <mergeCell ref="VSO54:VSV54"/>
    <mergeCell ref="VSW54:VTD54"/>
    <mergeCell ref="VTE54:VTL54"/>
    <mergeCell ref="VTM54:VTT54"/>
    <mergeCell ref="VLM54:VLT54"/>
    <mergeCell ref="VLU54:VMB54"/>
    <mergeCell ref="VMC54:VMJ54"/>
    <mergeCell ref="VMK54:VMR54"/>
    <mergeCell ref="VMS54:VMZ54"/>
    <mergeCell ref="VNA54:VNH54"/>
    <mergeCell ref="VNI54:VNP54"/>
    <mergeCell ref="VNQ54:VNX54"/>
    <mergeCell ref="VNY54:VOF54"/>
    <mergeCell ref="VIS54:VIZ54"/>
    <mergeCell ref="VJA54:VJH54"/>
    <mergeCell ref="VJI54:VJP54"/>
    <mergeCell ref="VJQ54:VJX54"/>
    <mergeCell ref="VJY54:VKF54"/>
    <mergeCell ref="VKG54:VKN54"/>
    <mergeCell ref="VKO54:VKV54"/>
    <mergeCell ref="VKW54:VLD54"/>
    <mergeCell ref="VLE54:VLL54"/>
    <mergeCell ref="VFY54:VGF54"/>
    <mergeCell ref="VGG54:VGN54"/>
    <mergeCell ref="VGO54:VGV54"/>
    <mergeCell ref="VGW54:VHD54"/>
    <mergeCell ref="VHE54:VHL54"/>
    <mergeCell ref="VHM54:VHT54"/>
    <mergeCell ref="VHU54:VIB54"/>
    <mergeCell ref="VIC54:VIJ54"/>
    <mergeCell ref="VIK54:VIR54"/>
    <mergeCell ref="VDE54:VDL54"/>
    <mergeCell ref="VDM54:VDT54"/>
    <mergeCell ref="VDU54:VEB54"/>
    <mergeCell ref="VEC54:VEJ54"/>
    <mergeCell ref="VEK54:VER54"/>
    <mergeCell ref="VES54:VEZ54"/>
    <mergeCell ref="VFA54:VFH54"/>
    <mergeCell ref="VFI54:VFP54"/>
    <mergeCell ref="VFQ54:VFX54"/>
    <mergeCell ref="VAK54:VAR54"/>
    <mergeCell ref="VAS54:VAZ54"/>
    <mergeCell ref="VBA54:VBH54"/>
    <mergeCell ref="VBI54:VBP54"/>
    <mergeCell ref="VBQ54:VBX54"/>
    <mergeCell ref="VBY54:VCF54"/>
    <mergeCell ref="VCG54:VCN54"/>
    <mergeCell ref="VCO54:VCV54"/>
    <mergeCell ref="VCW54:VDD54"/>
    <mergeCell ref="UXQ54:UXX54"/>
    <mergeCell ref="UXY54:UYF54"/>
    <mergeCell ref="UYG54:UYN54"/>
    <mergeCell ref="UYO54:UYV54"/>
    <mergeCell ref="UYW54:UZD54"/>
    <mergeCell ref="UZE54:UZL54"/>
    <mergeCell ref="UZM54:UZT54"/>
    <mergeCell ref="UZU54:VAB54"/>
    <mergeCell ref="VAC54:VAJ54"/>
    <mergeCell ref="UUW54:UVD54"/>
    <mergeCell ref="UVE54:UVL54"/>
    <mergeCell ref="UVM54:UVT54"/>
    <mergeCell ref="UVU54:UWB54"/>
    <mergeCell ref="UWC54:UWJ54"/>
    <mergeCell ref="UWK54:UWR54"/>
    <mergeCell ref="UWS54:UWZ54"/>
    <mergeCell ref="UXA54:UXH54"/>
    <mergeCell ref="UXI54:UXP54"/>
    <mergeCell ref="USC54:USJ54"/>
    <mergeCell ref="USK54:USR54"/>
    <mergeCell ref="USS54:USZ54"/>
    <mergeCell ref="UTA54:UTH54"/>
    <mergeCell ref="UTI54:UTP54"/>
    <mergeCell ref="UTQ54:UTX54"/>
    <mergeCell ref="UTY54:UUF54"/>
    <mergeCell ref="UUG54:UUN54"/>
    <mergeCell ref="UUO54:UUV54"/>
    <mergeCell ref="UPI54:UPP54"/>
    <mergeCell ref="UPQ54:UPX54"/>
    <mergeCell ref="UPY54:UQF54"/>
    <mergeCell ref="UQG54:UQN54"/>
    <mergeCell ref="UQO54:UQV54"/>
    <mergeCell ref="UQW54:URD54"/>
    <mergeCell ref="URE54:URL54"/>
    <mergeCell ref="URM54:URT54"/>
    <mergeCell ref="URU54:USB54"/>
    <mergeCell ref="UMO54:UMV54"/>
    <mergeCell ref="UMW54:UND54"/>
    <mergeCell ref="UNE54:UNL54"/>
    <mergeCell ref="UNM54:UNT54"/>
    <mergeCell ref="UNU54:UOB54"/>
    <mergeCell ref="UOC54:UOJ54"/>
    <mergeCell ref="UOK54:UOR54"/>
    <mergeCell ref="UOS54:UOZ54"/>
    <mergeCell ref="UPA54:UPH54"/>
    <mergeCell ref="UJU54:UKB54"/>
    <mergeCell ref="UKC54:UKJ54"/>
    <mergeCell ref="UKK54:UKR54"/>
    <mergeCell ref="UKS54:UKZ54"/>
    <mergeCell ref="ULA54:ULH54"/>
    <mergeCell ref="ULI54:ULP54"/>
    <mergeCell ref="ULQ54:ULX54"/>
    <mergeCell ref="ULY54:UMF54"/>
    <mergeCell ref="UMG54:UMN54"/>
    <mergeCell ref="UHA54:UHH54"/>
    <mergeCell ref="UHI54:UHP54"/>
    <mergeCell ref="UHQ54:UHX54"/>
    <mergeCell ref="UHY54:UIF54"/>
    <mergeCell ref="UIG54:UIN54"/>
    <mergeCell ref="UIO54:UIV54"/>
    <mergeCell ref="UIW54:UJD54"/>
    <mergeCell ref="UJE54:UJL54"/>
    <mergeCell ref="UJM54:UJT54"/>
    <mergeCell ref="UEG54:UEN54"/>
    <mergeCell ref="UEO54:UEV54"/>
    <mergeCell ref="UEW54:UFD54"/>
    <mergeCell ref="UFE54:UFL54"/>
    <mergeCell ref="UFM54:UFT54"/>
    <mergeCell ref="UFU54:UGB54"/>
    <mergeCell ref="UGC54:UGJ54"/>
    <mergeCell ref="UGK54:UGR54"/>
    <mergeCell ref="UGS54:UGZ54"/>
    <mergeCell ref="UBM54:UBT54"/>
    <mergeCell ref="UBU54:UCB54"/>
    <mergeCell ref="UCC54:UCJ54"/>
    <mergeCell ref="UCK54:UCR54"/>
    <mergeCell ref="UCS54:UCZ54"/>
    <mergeCell ref="UDA54:UDH54"/>
    <mergeCell ref="UDI54:UDP54"/>
    <mergeCell ref="UDQ54:UDX54"/>
    <mergeCell ref="UDY54:UEF54"/>
    <mergeCell ref="TYS54:TYZ54"/>
    <mergeCell ref="TZA54:TZH54"/>
    <mergeCell ref="TZI54:TZP54"/>
    <mergeCell ref="TZQ54:TZX54"/>
    <mergeCell ref="TZY54:UAF54"/>
    <mergeCell ref="UAG54:UAN54"/>
    <mergeCell ref="UAO54:UAV54"/>
    <mergeCell ref="UAW54:UBD54"/>
    <mergeCell ref="UBE54:UBL54"/>
    <mergeCell ref="TVY54:TWF54"/>
    <mergeCell ref="TWG54:TWN54"/>
    <mergeCell ref="TWO54:TWV54"/>
    <mergeCell ref="TWW54:TXD54"/>
    <mergeCell ref="TXE54:TXL54"/>
    <mergeCell ref="TXM54:TXT54"/>
    <mergeCell ref="TXU54:TYB54"/>
    <mergeCell ref="TYC54:TYJ54"/>
    <mergeCell ref="TYK54:TYR54"/>
    <mergeCell ref="TTE54:TTL54"/>
    <mergeCell ref="TTM54:TTT54"/>
    <mergeCell ref="TTU54:TUB54"/>
    <mergeCell ref="TUC54:TUJ54"/>
    <mergeCell ref="TUK54:TUR54"/>
    <mergeCell ref="TUS54:TUZ54"/>
    <mergeCell ref="TVA54:TVH54"/>
    <mergeCell ref="TVI54:TVP54"/>
    <mergeCell ref="TVQ54:TVX54"/>
    <mergeCell ref="TQK54:TQR54"/>
    <mergeCell ref="TQS54:TQZ54"/>
    <mergeCell ref="TRA54:TRH54"/>
    <mergeCell ref="TRI54:TRP54"/>
    <mergeCell ref="TRQ54:TRX54"/>
    <mergeCell ref="TRY54:TSF54"/>
    <mergeCell ref="TSG54:TSN54"/>
    <mergeCell ref="TSO54:TSV54"/>
    <mergeCell ref="TSW54:TTD54"/>
    <mergeCell ref="TNQ54:TNX54"/>
    <mergeCell ref="TNY54:TOF54"/>
    <mergeCell ref="TOG54:TON54"/>
    <mergeCell ref="TOO54:TOV54"/>
    <mergeCell ref="TOW54:TPD54"/>
    <mergeCell ref="TPE54:TPL54"/>
    <mergeCell ref="TPM54:TPT54"/>
    <mergeCell ref="TPU54:TQB54"/>
    <mergeCell ref="TQC54:TQJ54"/>
    <mergeCell ref="TKW54:TLD54"/>
    <mergeCell ref="TLE54:TLL54"/>
    <mergeCell ref="TLM54:TLT54"/>
    <mergeCell ref="TLU54:TMB54"/>
    <mergeCell ref="TMC54:TMJ54"/>
    <mergeCell ref="TMK54:TMR54"/>
    <mergeCell ref="TMS54:TMZ54"/>
    <mergeCell ref="TNA54:TNH54"/>
    <mergeCell ref="TNI54:TNP54"/>
    <mergeCell ref="TIC54:TIJ54"/>
    <mergeCell ref="TIK54:TIR54"/>
    <mergeCell ref="TIS54:TIZ54"/>
    <mergeCell ref="TJA54:TJH54"/>
    <mergeCell ref="TJI54:TJP54"/>
    <mergeCell ref="TJQ54:TJX54"/>
    <mergeCell ref="TJY54:TKF54"/>
    <mergeCell ref="TKG54:TKN54"/>
    <mergeCell ref="TKO54:TKV54"/>
    <mergeCell ref="TFI54:TFP54"/>
    <mergeCell ref="TFQ54:TFX54"/>
    <mergeCell ref="TFY54:TGF54"/>
    <mergeCell ref="TGG54:TGN54"/>
    <mergeCell ref="TGO54:TGV54"/>
    <mergeCell ref="TGW54:THD54"/>
    <mergeCell ref="THE54:THL54"/>
    <mergeCell ref="THM54:THT54"/>
    <mergeCell ref="THU54:TIB54"/>
    <mergeCell ref="TCO54:TCV54"/>
    <mergeCell ref="TCW54:TDD54"/>
    <mergeCell ref="TDE54:TDL54"/>
    <mergeCell ref="TDM54:TDT54"/>
    <mergeCell ref="TDU54:TEB54"/>
    <mergeCell ref="TEC54:TEJ54"/>
    <mergeCell ref="TEK54:TER54"/>
    <mergeCell ref="TES54:TEZ54"/>
    <mergeCell ref="TFA54:TFH54"/>
    <mergeCell ref="SZU54:TAB54"/>
    <mergeCell ref="TAC54:TAJ54"/>
    <mergeCell ref="TAK54:TAR54"/>
    <mergeCell ref="TAS54:TAZ54"/>
    <mergeCell ref="TBA54:TBH54"/>
    <mergeCell ref="TBI54:TBP54"/>
    <mergeCell ref="TBQ54:TBX54"/>
    <mergeCell ref="TBY54:TCF54"/>
    <mergeCell ref="TCG54:TCN54"/>
    <mergeCell ref="SXA54:SXH54"/>
    <mergeCell ref="SXI54:SXP54"/>
    <mergeCell ref="SXQ54:SXX54"/>
    <mergeCell ref="SXY54:SYF54"/>
    <mergeCell ref="SYG54:SYN54"/>
    <mergeCell ref="SYO54:SYV54"/>
    <mergeCell ref="SYW54:SZD54"/>
    <mergeCell ref="SZE54:SZL54"/>
    <mergeCell ref="SZM54:SZT54"/>
    <mergeCell ref="SUG54:SUN54"/>
    <mergeCell ref="SUO54:SUV54"/>
    <mergeCell ref="SUW54:SVD54"/>
    <mergeCell ref="SVE54:SVL54"/>
    <mergeCell ref="SVM54:SVT54"/>
    <mergeCell ref="SVU54:SWB54"/>
    <mergeCell ref="SWC54:SWJ54"/>
    <mergeCell ref="SWK54:SWR54"/>
    <mergeCell ref="SWS54:SWZ54"/>
    <mergeCell ref="SRM54:SRT54"/>
    <mergeCell ref="SRU54:SSB54"/>
    <mergeCell ref="SSC54:SSJ54"/>
    <mergeCell ref="SSK54:SSR54"/>
    <mergeCell ref="SSS54:SSZ54"/>
    <mergeCell ref="STA54:STH54"/>
    <mergeCell ref="STI54:STP54"/>
    <mergeCell ref="STQ54:STX54"/>
    <mergeCell ref="STY54:SUF54"/>
    <mergeCell ref="SOS54:SOZ54"/>
    <mergeCell ref="SPA54:SPH54"/>
    <mergeCell ref="SPI54:SPP54"/>
    <mergeCell ref="SPQ54:SPX54"/>
    <mergeCell ref="SPY54:SQF54"/>
    <mergeCell ref="SQG54:SQN54"/>
    <mergeCell ref="SQO54:SQV54"/>
    <mergeCell ref="SQW54:SRD54"/>
    <mergeCell ref="SRE54:SRL54"/>
    <mergeCell ref="SLY54:SMF54"/>
    <mergeCell ref="SMG54:SMN54"/>
    <mergeCell ref="SMO54:SMV54"/>
    <mergeCell ref="SMW54:SND54"/>
    <mergeCell ref="SNE54:SNL54"/>
    <mergeCell ref="SNM54:SNT54"/>
    <mergeCell ref="SNU54:SOB54"/>
    <mergeCell ref="SOC54:SOJ54"/>
    <mergeCell ref="SOK54:SOR54"/>
    <mergeCell ref="SJE54:SJL54"/>
    <mergeCell ref="SJM54:SJT54"/>
    <mergeCell ref="SJU54:SKB54"/>
    <mergeCell ref="SKC54:SKJ54"/>
    <mergeCell ref="SKK54:SKR54"/>
    <mergeCell ref="SKS54:SKZ54"/>
    <mergeCell ref="SLA54:SLH54"/>
    <mergeCell ref="SLI54:SLP54"/>
    <mergeCell ref="SLQ54:SLX54"/>
    <mergeCell ref="SGK54:SGR54"/>
    <mergeCell ref="SGS54:SGZ54"/>
    <mergeCell ref="SHA54:SHH54"/>
    <mergeCell ref="SHI54:SHP54"/>
    <mergeCell ref="SHQ54:SHX54"/>
    <mergeCell ref="SHY54:SIF54"/>
    <mergeCell ref="SIG54:SIN54"/>
    <mergeCell ref="SIO54:SIV54"/>
    <mergeCell ref="SIW54:SJD54"/>
    <mergeCell ref="SDQ54:SDX54"/>
    <mergeCell ref="SDY54:SEF54"/>
    <mergeCell ref="SEG54:SEN54"/>
    <mergeCell ref="SEO54:SEV54"/>
    <mergeCell ref="SEW54:SFD54"/>
    <mergeCell ref="SFE54:SFL54"/>
    <mergeCell ref="SFM54:SFT54"/>
    <mergeCell ref="SFU54:SGB54"/>
    <mergeCell ref="SGC54:SGJ54"/>
    <mergeCell ref="SAW54:SBD54"/>
    <mergeCell ref="SBE54:SBL54"/>
    <mergeCell ref="SBM54:SBT54"/>
    <mergeCell ref="SBU54:SCB54"/>
    <mergeCell ref="SCC54:SCJ54"/>
    <mergeCell ref="SCK54:SCR54"/>
    <mergeCell ref="SCS54:SCZ54"/>
    <mergeCell ref="SDA54:SDH54"/>
    <mergeCell ref="SDI54:SDP54"/>
    <mergeCell ref="RYC54:RYJ54"/>
    <mergeCell ref="RYK54:RYR54"/>
    <mergeCell ref="RYS54:RYZ54"/>
    <mergeCell ref="RZA54:RZH54"/>
    <mergeCell ref="RZI54:RZP54"/>
    <mergeCell ref="RZQ54:RZX54"/>
    <mergeCell ref="RZY54:SAF54"/>
    <mergeCell ref="SAG54:SAN54"/>
    <mergeCell ref="SAO54:SAV54"/>
    <mergeCell ref="RVI54:RVP54"/>
    <mergeCell ref="RVQ54:RVX54"/>
    <mergeCell ref="RVY54:RWF54"/>
    <mergeCell ref="RWG54:RWN54"/>
    <mergeCell ref="RWO54:RWV54"/>
    <mergeCell ref="RWW54:RXD54"/>
    <mergeCell ref="RXE54:RXL54"/>
    <mergeCell ref="RXM54:RXT54"/>
    <mergeCell ref="RXU54:RYB54"/>
    <mergeCell ref="RSO54:RSV54"/>
    <mergeCell ref="RSW54:RTD54"/>
    <mergeCell ref="RTE54:RTL54"/>
    <mergeCell ref="RTM54:RTT54"/>
    <mergeCell ref="RTU54:RUB54"/>
    <mergeCell ref="RUC54:RUJ54"/>
    <mergeCell ref="RUK54:RUR54"/>
    <mergeCell ref="RUS54:RUZ54"/>
    <mergeCell ref="RVA54:RVH54"/>
    <mergeCell ref="RPU54:RQB54"/>
    <mergeCell ref="RQC54:RQJ54"/>
    <mergeCell ref="RQK54:RQR54"/>
    <mergeCell ref="RQS54:RQZ54"/>
    <mergeCell ref="RRA54:RRH54"/>
    <mergeCell ref="RRI54:RRP54"/>
    <mergeCell ref="RRQ54:RRX54"/>
    <mergeCell ref="RRY54:RSF54"/>
    <mergeCell ref="RSG54:RSN54"/>
    <mergeCell ref="RNA54:RNH54"/>
    <mergeCell ref="RNI54:RNP54"/>
    <mergeCell ref="RNQ54:RNX54"/>
    <mergeCell ref="RNY54:ROF54"/>
    <mergeCell ref="ROG54:RON54"/>
    <mergeCell ref="ROO54:ROV54"/>
    <mergeCell ref="ROW54:RPD54"/>
    <mergeCell ref="RPE54:RPL54"/>
    <mergeCell ref="RPM54:RPT54"/>
    <mergeCell ref="RKG54:RKN54"/>
    <mergeCell ref="RKO54:RKV54"/>
    <mergeCell ref="RKW54:RLD54"/>
    <mergeCell ref="RLE54:RLL54"/>
    <mergeCell ref="RLM54:RLT54"/>
    <mergeCell ref="RLU54:RMB54"/>
    <mergeCell ref="RMC54:RMJ54"/>
    <mergeCell ref="RMK54:RMR54"/>
    <mergeCell ref="RMS54:RMZ54"/>
    <mergeCell ref="RHM54:RHT54"/>
    <mergeCell ref="RHU54:RIB54"/>
    <mergeCell ref="RIC54:RIJ54"/>
    <mergeCell ref="RIK54:RIR54"/>
    <mergeCell ref="RIS54:RIZ54"/>
    <mergeCell ref="RJA54:RJH54"/>
    <mergeCell ref="RJI54:RJP54"/>
    <mergeCell ref="RJQ54:RJX54"/>
    <mergeCell ref="RJY54:RKF54"/>
    <mergeCell ref="RES54:REZ54"/>
    <mergeCell ref="RFA54:RFH54"/>
    <mergeCell ref="RFI54:RFP54"/>
    <mergeCell ref="RFQ54:RFX54"/>
    <mergeCell ref="RFY54:RGF54"/>
    <mergeCell ref="RGG54:RGN54"/>
    <mergeCell ref="RGO54:RGV54"/>
    <mergeCell ref="RGW54:RHD54"/>
    <mergeCell ref="RHE54:RHL54"/>
    <mergeCell ref="RBY54:RCF54"/>
    <mergeCell ref="RCG54:RCN54"/>
    <mergeCell ref="RCO54:RCV54"/>
    <mergeCell ref="RCW54:RDD54"/>
    <mergeCell ref="RDE54:RDL54"/>
    <mergeCell ref="RDM54:RDT54"/>
    <mergeCell ref="RDU54:REB54"/>
    <mergeCell ref="REC54:REJ54"/>
    <mergeCell ref="REK54:RER54"/>
    <mergeCell ref="QZE54:QZL54"/>
    <mergeCell ref="QZM54:QZT54"/>
    <mergeCell ref="QZU54:RAB54"/>
    <mergeCell ref="RAC54:RAJ54"/>
    <mergeCell ref="RAK54:RAR54"/>
    <mergeCell ref="RAS54:RAZ54"/>
    <mergeCell ref="RBA54:RBH54"/>
    <mergeCell ref="RBI54:RBP54"/>
    <mergeCell ref="RBQ54:RBX54"/>
    <mergeCell ref="QWK54:QWR54"/>
    <mergeCell ref="QWS54:QWZ54"/>
    <mergeCell ref="QXA54:QXH54"/>
    <mergeCell ref="QXI54:QXP54"/>
    <mergeCell ref="QXQ54:QXX54"/>
    <mergeCell ref="QXY54:QYF54"/>
    <mergeCell ref="QYG54:QYN54"/>
    <mergeCell ref="QYO54:QYV54"/>
    <mergeCell ref="QYW54:QZD54"/>
    <mergeCell ref="QTQ54:QTX54"/>
    <mergeCell ref="QTY54:QUF54"/>
    <mergeCell ref="QUG54:QUN54"/>
    <mergeCell ref="QUO54:QUV54"/>
    <mergeCell ref="QUW54:QVD54"/>
    <mergeCell ref="QVE54:QVL54"/>
    <mergeCell ref="QVM54:QVT54"/>
    <mergeCell ref="QVU54:QWB54"/>
    <mergeCell ref="QWC54:QWJ54"/>
    <mergeCell ref="QQW54:QRD54"/>
    <mergeCell ref="QRE54:QRL54"/>
    <mergeCell ref="QRM54:QRT54"/>
    <mergeCell ref="QRU54:QSB54"/>
    <mergeCell ref="QSC54:QSJ54"/>
    <mergeCell ref="QSK54:QSR54"/>
    <mergeCell ref="QSS54:QSZ54"/>
    <mergeCell ref="QTA54:QTH54"/>
    <mergeCell ref="QTI54:QTP54"/>
    <mergeCell ref="QOC54:QOJ54"/>
    <mergeCell ref="QOK54:QOR54"/>
    <mergeCell ref="QOS54:QOZ54"/>
    <mergeCell ref="QPA54:QPH54"/>
    <mergeCell ref="QPI54:QPP54"/>
    <mergeCell ref="QPQ54:QPX54"/>
    <mergeCell ref="QPY54:QQF54"/>
    <mergeCell ref="QQG54:QQN54"/>
    <mergeCell ref="QQO54:QQV54"/>
    <mergeCell ref="QLI54:QLP54"/>
    <mergeCell ref="QLQ54:QLX54"/>
    <mergeCell ref="QLY54:QMF54"/>
    <mergeCell ref="QMG54:QMN54"/>
    <mergeCell ref="QMO54:QMV54"/>
    <mergeCell ref="QMW54:QND54"/>
    <mergeCell ref="QNE54:QNL54"/>
    <mergeCell ref="QNM54:QNT54"/>
    <mergeCell ref="QNU54:QOB54"/>
    <mergeCell ref="QIO54:QIV54"/>
    <mergeCell ref="QIW54:QJD54"/>
    <mergeCell ref="QJE54:QJL54"/>
    <mergeCell ref="QJM54:QJT54"/>
    <mergeCell ref="QJU54:QKB54"/>
    <mergeCell ref="QKC54:QKJ54"/>
    <mergeCell ref="QKK54:QKR54"/>
    <mergeCell ref="QKS54:QKZ54"/>
    <mergeCell ref="QLA54:QLH54"/>
    <mergeCell ref="QFU54:QGB54"/>
    <mergeCell ref="QGC54:QGJ54"/>
    <mergeCell ref="QGK54:QGR54"/>
    <mergeCell ref="QGS54:QGZ54"/>
    <mergeCell ref="QHA54:QHH54"/>
    <mergeCell ref="QHI54:QHP54"/>
    <mergeCell ref="QHQ54:QHX54"/>
    <mergeCell ref="QHY54:QIF54"/>
    <mergeCell ref="QIG54:QIN54"/>
    <mergeCell ref="QDA54:QDH54"/>
    <mergeCell ref="QDI54:QDP54"/>
    <mergeCell ref="QDQ54:QDX54"/>
    <mergeCell ref="QDY54:QEF54"/>
    <mergeCell ref="QEG54:QEN54"/>
    <mergeCell ref="QEO54:QEV54"/>
    <mergeCell ref="QEW54:QFD54"/>
    <mergeCell ref="QFE54:QFL54"/>
    <mergeCell ref="QFM54:QFT54"/>
    <mergeCell ref="QAG54:QAN54"/>
    <mergeCell ref="QAO54:QAV54"/>
    <mergeCell ref="QAW54:QBD54"/>
    <mergeCell ref="QBE54:QBL54"/>
    <mergeCell ref="QBM54:QBT54"/>
    <mergeCell ref="QBU54:QCB54"/>
    <mergeCell ref="QCC54:QCJ54"/>
    <mergeCell ref="QCK54:QCR54"/>
    <mergeCell ref="QCS54:QCZ54"/>
    <mergeCell ref="PXM54:PXT54"/>
    <mergeCell ref="PXU54:PYB54"/>
    <mergeCell ref="PYC54:PYJ54"/>
    <mergeCell ref="PYK54:PYR54"/>
    <mergeCell ref="PYS54:PYZ54"/>
    <mergeCell ref="PZA54:PZH54"/>
    <mergeCell ref="PZI54:PZP54"/>
    <mergeCell ref="PZQ54:PZX54"/>
    <mergeCell ref="PZY54:QAF54"/>
    <mergeCell ref="PUS54:PUZ54"/>
    <mergeCell ref="PVA54:PVH54"/>
    <mergeCell ref="PVI54:PVP54"/>
    <mergeCell ref="PVQ54:PVX54"/>
    <mergeCell ref="PVY54:PWF54"/>
    <mergeCell ref="PWG54:PWN54"/>
    <mergeCell ref="PWO54:PWV54"/>
    <mergeCell ref="PWW54:PXD54"/>
    <mergeCell ref="PXE54:PXL54"/>
    <mergeCell ref="PRY54:PSF54"/>
    <mergeCell ref="PSG54:PSN54"/>
    <mergeCell ref="PSO54:PSV54"/>
    <mergeCell ref="PSW54:PTD54"/>
    <mergeCell ref="PTE54:PTL54"/>
    <mergeCell ref="PTM54:PTT54"/>
    <mergeCell ref="PTU54:PUB54"/>
    <mergeCell ref="PUC54:PUJ54"/>
    <mergeCell ref="PUK54:PUR54"/>
    <mergeCell ref="PPE54:PPL54"/>
    <mergeCell ref="PPM54:PPT54"/>
    <mergeCell ref="PPU54:PQB54"/>
    <mergeCell ref="PQC54:PQJ54"/>
    <mergeCell ref="PQK54:PQR54"/>
    <mergeCell ref="PQS54:PQZ54"/>
    <mergeCell ref="PRA54:PRH54"/>
    <mergeCell ref="PRI54:PRP54"/>
    <mergeCell ref="PRQ54:PRX54"/>
    <mergeCell ref="PMK54:PMR54"/>
    <mergeCell ref="PMS54:PMZ54"/>
    <mergeCell ref="PNA54:PNH54"/>
    <mergeCell ref="PNI54:PNP54"/>
    <mergeCell ref="PNQ54:PNX54"/>
    <mergeCell ref="PNY54:POF54"/>
    <mergeCell ref="POG54:PON54"/>
    <mergeCell ref="POO54:POV54"/>
    <mergeCell ref="POW54:PPD54"/>
    <mergeCell ref="PJQ54:PJX54"/>
    <mergeCell ref="PJY54:PKF54"/>
    <mergeCell ref="PKG54:PKN54"/>
    <mergeCell ref="PKO54:PKV54"/>
    <mergeCell ref="PKW54:PLD54"/>
    <mergeCell ref="PLE54:PLL54"/>
    <mergeCell ref="PLM54:PLT54"/>
    <mergeCell ref="PLU54:PMB54"/>
    <mergeCell ref="PMC54:PMJ54"/>
    <mergeCell ref="PGW54:PHD54"/>
    <mergeCell ref="PHE54:PHL54"/>
    <mergeCell ref="PHM54:PHT54"/>
    <mergeCell ref="PHU54:PIB54"/>
    <mergeCell ref="PIC54:PIJ54"/>
    <mergeCell ref="PIK54:PIR54"/>
    <mergeCell ref="PIS54:PIZ54"/>
    <mergeCell ref="PJA54:PJH54"/>
    <mergeCell ref="PJI54:PJP54"/>
    <mergeCell ref="PEC54:PEJ54"/>
    <mergeCell ref="PEK54:PER54"/>
    <mergeCell ref="PES54:PEZ54"/>
    <mergeCell ref="PFA54:PFH54"/>
    <mergeCell ref="PFI54:PFP54"/>
    <mergeCell ref="PFQ54:PFX54"/>
    <mergeCell ref="PFY54:PGF54"/>
    <mergeCell ref="PGG54:PGN54"/>
    <mergeCell ref="PGO54:PGV54"/>
    <mergeCell ref="PBI54:PBP54"/>
    <mergeCell ref="PBQ54:PBX54"/>
    <mergeCell ref="PBY54:PCF54"/>
    <mergeCell ref="PCG54:PCN54"/>
    <mergeCell ref="PCO54:PCV54"/>
    <mergeCell ref="PCW54:PDD54"/>
    <mergeCell ref="PDE54:PDL54"/>
    <mergeCell ref="PDM54:PDT54"/>
    <mergeCell ref="PDU54:PEB54"/>
    <mergeCell ref="OYO54:OYV54"/>
    <mergeCell ref="OYW54:OZD54"/>
    <mergeCell ref="OZE54:OZL54"/>
    <mergeCell ref="OZM54:OZT54"/>
    <mergeCell ref="OZU54:PAB54"/>
    <mergeCell ref="PAC54:PAJ54"/>
    <mergeCell ref="PAK54:PAR54"/>
    <mergeCell ref="PAS54:PAZ54"/>
    <mergeCell ref="PBA54:PBH54"/>
    <mergeCell ref="OVU54:OWB54"/>
    <mergeCell ref="OWC54:OWJ54"/>
    <mergeCell ref="OWK54:OWR54"/>
    <mergeCell ref="OWS54:OWZ54"/>
    <mergeCell ref="OXA54:OXH54"/>
    <mergeCell ref="OXI54:OXP54"/>
    <mergeCell ref="OXQ54:OXX54"/>
    <mergeCell ref="OXY54:OYF54"/>
    <mergeCell ref="OYG54:OYN54"/>
    <mergeCell ref="OTA54:OTH54"/>
    <mergeCell ref="OTI54:OTP54"/>
    <mergeCell ref="OTQ54:OTX54"/>
    <mergeCell ref="OTY54:OUF54"/>
    <mergeCell ref="OUG54:OUN54"/>
    <mergeCell ref="OUO54:OUV54"/>
    <mergeCell ref="OUW54:OVD54"/>
    <mergeCell ref="OVE54:OVL54"/>
    <mergeCell ref="OVM54:OVT54"/>
    <mergeCell ref="OQG54:OQN54"/>
    <mergeCell ref="OQO54:OQV54"/>
    <mergeCell ref="OQW54:ORD54"/>
    <mergeCell ref="ORE54:ORL54"/>
    <mergeCell ref="ORM54:ORT54"/>
    <mergeCell ref="ORU54:OSB54"/>
    <mergeCell ref="OSC54:OSJ54"/>
    <mergeCell ref="OSK54:OSR54"/>
    <mergeCell ref="OSS54:OSZ54"/>
    <mergeCell ref="ONM54:ONT54"/>
    <mergeCell ref="ONU54:OOB54"/>
    <mergeCell ref="OOC54:OOJ54"/>
    <mergeCell ref="OOK54:OOR54"/>
    <mergeCell ref="OOS54:OOZ54"/>
    <mergeCell ref="OPA54:OPH54"/>
    <mergeCell ref="OPI54:OPP54"/>
    <mergeCell ref="OPQ54:OPX54"/>
    <mergeCell ref="OPY54:OQF54"/>
    <mergeCell ref="OKS54:OKZ54"/>
    <mergeCell ref="OLA54:OLH54"/>
    <mergeCell ref="OLI54:OLP54"/>
    <mergeCell ref="OLQ54:OLX54"/>
    <mergeCell ref="OLY54:OMF54"/>
    <mergeCell ref="OMG54:OMN54"/>
    <mergeCell ref="OMO54:OMV54"/>
    <mergeCell ref="OMW54:OND54"/>
    <mergeCell ref="ONE54:ONL54"/>
    <mergeCell ref="OHY54:OIF54"/>
    <mergeCell ref="OIG54:OIN54"/>
    <mergeCell ref="OIO54:OIV54"/>
    <mergeCell ref="OIW54:OJD54"/>
    <mergeCell ref="OJE54:OJL54"/>
    <mergeCell ref="OJM54:OJT54"/>
    <mergeCell ref="OJU54:OKB54"/>
    <mergeCell ref="OKC54:OKJ54"/>
    <mergeCell ref="OKK54:OKR54"/>
    <mergeCell ref="OFE54:OFL54"/>
    <mergeCell ref="OFM54:OFT54"/>
    <mergeCell ref="OFU54:OGB54"/>
    <mergeCell ref="OGC54:OGJ54"/>
    <mergeCell ref="OGK54:OGR54"/>
    <mergeCell ref="OGS54:OGZ54"/>
    <mergeCell ref="OHA54:OHH54"/>
    <mergeCell ref="OHI54:OHP54"/>
    <mergeCell ref="OHQ54:OHX54"/>
    <mergeCell ref="OCK54:OCR54"/>
    <mergeCell ref="OCS54:OCZ54"/>
    <mergeCell ref="ODA54:ODH54"/>
    <mergeCell ref="ODI54:ODP54"/>
    <mergeCell ref="ODQ54:ODX54"/>
    <mergeCell ref="ODY54:OEF54"/>
    <mergeCell ref="OEG54:OEN54"/>
    <mergeCell ref="OEO54:OEV54"/>
    <mergeCell ref="OEW54:OFD54"/>
    <mergeCell ref="NZQ54:NZX54"/>
    <mergeCell ref="NZY54:OAF54"/>
    <mergeCell ref="OAG54:OAN54"/>
    <mergeCell ref="OAO54:OAV54"/>
    <mergeCell ref="OAW54:OBD54"/>
    <mergeCell ref="OBE54:OBL54"/>
    <mergeCell ref="OBM54:OBT54"/>
    <mergeCell ref="OBU54:OCB54"/>
    <mergeCell ref="OCC54:OCJ54"/>
    <mergeCell ref="NWW54:NXD54"/>
    <mergeCell ref="NXE54:NXL54"/>
    <mergeCell ref="NXM54:NXT54"/>
    <mergeCell ref="NXU54:NYB54"/>
    <mergeCell ref="NYC54:NYJ54"/>
    <mergeCell ref="NYK54:NYR54"/>
    <mergeCell ref="NYS54:NYZ54"/>
    <mergeCell ref="NZA54:NZH54"/>
    <mergeCell ref="NZI54:NZP54"/>
    <mergeCell ref="NUC54:NUJ54"/>
    <mergeCell ref="NUK54:NUR54"/>
    <mergeCell ref="NUS54:NUZ54"/>
    <mergeCell ref="NVA54:NVH54"/>
    <mergeCell ref="NVI54:NVP54"/>
    <mergeCell ref="NVQ54:NVX54"/>
    <mergeCell ref="NVY54:NWF54"/>
    <mergeCell ref="NWG54:NWN54"/>
    <mergeCell ref="NWO54:NWV54"/>
    <mergeCell ref="NRI54:NRP54"/>
    <mergeCell ref="NRQ54:NRX54"/>
    <mergeCell ref="NRY54:NSF54"/>
    <mergeCell ref="NSG54:NSN54"/>
    <mergeCell ref="NSO54:NSV54"/>
    <mergeCell ref="NSW54:NTD54"/>
    <mergeCell ref="NTE54:NTL54"/>
    <mergeCell ref="NTM54:NTT54"/>
    <mergeCell ref="NTU54:NUB54"/>
    <mergeCell ref="NOO54:NOV54"/>
    <mergeCell ref="NOW54:NPD54"/>
    <mergeCell ref="NPE54:NPL54"/>
    <mergeCell ref="NPM54:NPT54"/>
    <mergeCell ref="NPU54:NQB54"/>
    <mergeCell ref="NQC54:NQJ54"/>
    <mergeCell ref="NQK54:NQR54"/>
    <mergeCell ref="NQS54:NQZ54"/>
    <mergeCell ref="NRA54:NRH54"/>
    <mergeCell ref="NLU54:NMB54"/>
    <mergeCell ref="NMC54:NMJ54"/>
    <mergeCell ref="NMK54:NMR54"/>
    <mergeCell ref="NMS54:NMZ54"/>
    <mergeCell ref="NNA54:NNH54"/>
    <mergeCell ref="NNI54:NNP54"/>
    <mergeCell ref="NNQ54:NNX54"/>
    <mergeCell ref="NNY54:NOF54"/>
    <mergeCell ref="NOG54:NON54"/>
    <mergeCell ref="NJA54:NJH54"/>
    <mergeCell ref="NJI54:NJP54"/>
    <mergeCell ref="NJQ54:NJX54"/>
    <mergeCell ref="NJY54:NKF54"/>
    <mergeCell ref="NKG54:NKN54"/>
    <mergeCell ref="NKO54:NKV54"/>
    <mergeCell ref="NKW54:NLD54"/>
    <mergeCell ref="NLE54:NLL54"/>
    <mergeCell ref="NLM54:NLT54"/>
    <mergeCell ref="NGG54:NGN54"/>
    <mergeCell ref="NGO54:NGV54"/>
    <mergeCell ref="NGW54:NHD54"/>
    <mergeCell ref="NHE54:NHL54"/>
    <mergeCell ref="NHM54:NHT54"/>
    <mergeCell ref="NHU54:NIB54"/>
    <mergeCell ref="NIC54:NIJ54"/>
    <mergeCell ref="NIK54:NIR54"/>
    <mergeCell ref="NIS54:NIZ54"/>
    <mergeCell ref="NDM54:NDT54"/>
    <mergeCell ref="NDU54:NEB54"/>
    <mergeCell ref="NEC54:NEJ54"/>
    <mergeCell ref="NEK54:NER54"/>
    <mergeCell ref="NES54:NEZ54"/>
    <mergeCell ref="NFA54:NFH54"/>
    <mergeCell ref="NFI54:NFP54"/>
    <mergeCell ref="NFQ54:NFX54"/>
    <mergeCell ref="NFY54:NGF54"/>
    <mergeCell ref="NAS54:NAZ54"/>
    <mergeCell ref="NBA54:NBH54"/>
    <mergeCell ref="NBI54:NBP54"/>
    <mergeCell ref="NBQ54:NBX54"/>
    <mergeCell ref="NBY54:NCF54"/>
    <mergeCell ref="NCG54:NCN54"/>
    <mergeCell ref="NCO54:NCV54"/>
    <mergeCell ref="NCW54:NDD54"/>
    <mergeCell ref="NDE54:NDL54"/>
    <mergeCell ref="MXY54:MYF54"/>
    <mergeCell ref="MYG54:MYN54"/>
    <mergeCell ref="MYO54:MYV54"/>
    <mergeCell ref="MYW54:MZD54"/>
    <mergeCell ref="MZE54:MZL54"/>
    <mergeCell ref="MZM54:MZT54"/>
    <mergeCell ref="MZU54:NAB54"/>
    <mergeCell ref="NAC54:NAJ54"/>
    <mergeCell ref="NAK54:NAR54"/>
    <mergeCell ref="MVE54:MVL54"/>
    <mergeCell ref="MVM54:MVT54"/>
    <mergeCell ref="MVU54:MWB54"/>
    <mergeCell ref="MWC54:MWJ54"/>
    <mergeCell ref="MWK54:MWR54"/>
    <mergeCell ref="MWS54:MWZ54"/>
    <mergeCell ref="MXA54:MXH54"/>
    <mergeCell ref="MXI54:MXP54"/>
    <mergeCell ref="MXQ54:MXX54"/>
    <mergeCell ref="MSK54:MSR54"/>
    <mergeCell ref="MSS54:MSZ54"/>
    <mergeCell ref="MTA54:MTH54"/>
    <mergeCell ref="MTI54:MTP54"/>
    <mergeCell ref="MTQ54:MTX54"/>
    <mergeCell ref="MTY54:MUF54"/>
    <mergeCell ref="MUG54:MUN54"/>
    <mergeCell ref="MUO54:MUV54"/>
    <mergeCell ref="MUW54:MVD54"/>
    <mergeCell ref="MPQ54:MPX54"/>
    <mergeCell ref="MPY54:MQF54"/>
    <mergeCell ref="MQG54:MQN54"/>
    <mergeCell ref="MQO54:MQV54"/>
    <mergeCell ref="MQW54:MRD54"/>
    <mergeCell ref="MRE54:MRL54"/>
    <mergeCell ref="MRM54:MRT54"/>
    <mergeCell ref="MRU54:MSB54"/>
    <mergeCell ref="MSC54:MSJ54"/>
    <mergeCell ref="MMW54:MND54"/>
    <mergeCell ref="MNE54:MNL54"/>
    <mergeCell ref="MNM54:MNT54"/>
    <mergeCell ref="MNU54:MOB54"/>
    <mergeCell ref="MOC54:MOJ54"/>
    <mergeCell ref="MOK54:MOR54"/>
    <mergeCell ref="MOS54:MOZ54"/>
    <mergeCell ref="MPA54:MPH54"/>
    <mergeCell ref="MPI54:MPP54"/>
    <mergeCell ref="MKC54:MKJ54"/>
    <mergeCell ref="MKK54:MKR54"/>
    <mergeCell ref="MKS54:MKZ54"/>
    <mergeCell ref="MLA54:MLH54"/>
    <mergeCell ref="MLI54:MLP54"/>
    <mergeCell ref="MLQ54:MLX54"/>
    <mergeCell ref="MLY54:MMF54"/>
    <mergeCell ref="MMG54:MMN54"/>
    <mergeCell ref="MMO54:MMV54"/>
    <mergeCell ref="MHI54:MHP54"/>
    <mergeCell ref="MHQ54:MHX54"/>
    <mergeCell ref="MHY54:MIF54"/>
    <mergeCell ref="MIG54:MIN54"/>
    <mergeCell ref="MIO54:MIV54"/>
    <mergeCell ref="MIW54:MJD54"/>
    <mergeCell ref="MJE54:MJL54"/>
    <mergeCell ref="MJM54:MJT54"/>
    <mergeCell ref="MJU54:MKB54"/>
    <mergeCell ref="MEO54:MEV54"/>
    <mergeCell ref="MEW54:MFD54"/>
    <mergeCell ref="MFE54:MFL54"/>
    <mergeCell ref="MFM54:MFT54"/>
    <mergeCell ref="MFU54:MGB54"/>
    <mergeCell ref="MGC54:MGJ54"/>
    <mergeCell ref="MGK54:MGR54"/>
    <mergeCell ref="MGS54:MGZ54"/>
    <mergeCell ref="MHA54:MHH54"/>
    <mergeCell ref="MBU54:MCB54"/>
    <mergeCell ref="MCC54:MCJ54"/>
    <mergeCell ref="MCK54:MCR54"/>
    <mergeCell ref="MCS54:MCZ54"/>
    <mergeCell ref="MDA54:MDH54"/>
    <mergeCell ref="MDI54:MDP54"/>
    <mergeCell ref="MDQ54:MDX54"/>
    <mergeCell ref="MDY54:MEF54"/>
    <mergeCell ref="MEG54:MEN54"/>
    <mergeCell ref="LZA54:LZH54"/>
    <mergeCell ref="LZI54:LZP54"/>
    <mergeCell ref="LZQ54:LZX54"/>
    <mergeCell ref="LZY54:MAF54"/>
    <mergeCell ref="MAG54:MAN54"/>
    <mergeCell ref="MAO54:MAV54"/>
    <mergeCell ref="MAW54:MBD54"/>
    <mergeCell ref="MBE54:MBL54"/>
    <mergeCell ref="MBM54:MBT54"/>
    <mergeCell ref="LWG54:LWN54"/>
    <mergeCell ref="LWO54:LWV54"/>
    <mergeCell ref="LWW54:LXD54"/>
    <mergeCell ref="LXE54:LXL54"/>
    <mergeCell ref="LXM54:LXT54"/>
    <mergeCell ref="LXU54:LYB54"/>
    <mergeCell ref="LYC54:LYJ54"/>
    <mergeCell ref="LYK54:LYR54"/>
    <mergeCell ref="LYS54:LYZ54"/>
    <mergeCell ref="LTM54:LTT54"/>
    <mergeCell ref="LTU54:LUB54"/>
    <mergeCell ref="LUC54:LUJ54"/>
    <mergeCell ref="LUK54:LUR54"/>
    <mergeCell ref="LUS54:LUZ54"/>
    <mergeCell ref="LVA54:LVH54"/>
    <mergeCell ref="LVI54:LVP54"/>
    <mergeCell ref="LVQ54:LVX54"/>
    <mergeCell ref="LVY54:LWF54"/>
    <mergeCell ref="LQS54:LQZ54"/>
    <mergeCell ref="LRA54:LRH54"/>
    <mergeCell ref="LRI54:LRP54"/>
    <mergeCell ref="LRQ54:LRX54"/>
    <mergeCell ref="LRY54:LSF54"/>
    <mergeCell ref="LSG54:LSN54"/>
    <mergeCell ref="LSO54:LSV54"/>
    <mergeCell ref="LSW54:LTD54"/>
    <mergeCell ref="LTE54:LTL54"/>
    <mergeCell ref="LNY54:LOF54"/>
    <mergeCell ref="LOG54:LON54"/>
    <mergeCell ref="LOO54:LOV54"/>
    <mergeCell ref="LOW54:LPD54"/>
    <mergeCell ref="LPE54:LPL54"/>
    <mergeCell ref="LPM54:LPT54"/>
    <mergeCell ref="LPU54:LQB54"/>
    <mergeCell ref="LQC54:LQJ54"/>
    <mergeCell ref="LQK54:LQR54"/>
    <mergeCell ref="LLE54:LLL54"/>
    <mergeCell ref="LLM54:LLT54"/>
    <mergeCell ref="LLU54:LMB54"/>
    <mergeCell ref="LMC54:LMJ54"/>
    <mergeCell ref="LMK54:LMR54"/>
    <mergeCell ref="LMS54:LMZ54"/>
    <mergeCell ref="LNA54:LNH54"/>
    <mergeCell ref="LNI54:LNP54"/>
    <mergeCell ref="LNQ54:LNX54"/>
    <mergeCell ref="LIK54:LIR54"/>
    <mergeCell ref="LIS54:LIZ54"/>
    <mergeCell ref="LJA54:LJH54"/>
    <mergeCell ref="LJI54:LJP54"/>
    <mergeCell ref="LJQ54:LJX54"/>
    <mergeCell ref="LJY54:LKF54"/>
    <mergeCell ref="LKG54:LKN54"/>
    <mergeCell ref="LKO54:LKV54"/>
    <mergeCell ref="LKW54:LLD54"/>
    <mergeCell ref="LFQ54:LFX54"/>
    <mergeCell ref="LFY54:LGF54"/>
    <mergeCell ref="LGG54:LGN54"/>
    <mergeCell ref="LGO54:LGV54"/>
    <mergeCell ref="LGW54:LHD54"/>
    <mergeCell ref="LHE54:LHL54"/>
    <mergeCell ref="LHM54:LHT54"/>
    <mergeCell ref="LHU54:LIB54"/>
    <mergeCell ref="LIC54:LIJ54"/>
    <mergeCell ref="LCW54:LDD54"/>
    <mergeCell ref="LDE54:LDL54"/>
    <mergeCell ref="LDM54:LDT54"/>
    <mergeCell ref="LDU54:LEB54"/>
    <mergeCell ref="LEC54:LEJ54"/>
    <mergeCell ref="LEK54:LER54"/>
    <mergeCell ref="LES54:LEZ54"/>
    <mergeCell ref="LFA54:LFH54"/>
    <mergeCell ref="LFI54:LFP54"/>
    <mergeCell ref="LAC54:LAJ54"/>
    <mergeCell ref="LAK54:LAR54"/>
    <mergeCell ref="LAS54:LAZ54"/>
    <mergeCell ref="LBA54:LBH54"/>
    <mergeCell ref="LBI54:LBP54"/>
    <mergeCell ref="LBQ54:LBX54"/>
    <mergeCell ref="LBY54:LCF54"/>
    <mergeCell ref="LCG54:LCN54"/>
    <mergeCell ref="LCO54:LCV54"/>
    <mergeCell ref="KXI54:KXP54"/>
    <mergeCell ref="KXQ54:KXX54"/>
    <mergeCell ref="KXY54:KYF54"/>
    <mergeCell ref="KYG54:KYN54"/>
    <mergeCell ref="KYO54:KYV54"/>
    <mergeCell ref="KYW54:KZD54"/>
    <mergeCell ref="KZE54:KZL54"/>
    <mergeCell ref="KZM54:KZT54"/>
    <mergeCell ref="KZU54:LAB54"/>
    <mergeCell ref="KUO54:KUV54"/>
    <mergeCell ref="KUW54:KVD54"/>
    <mergeCell ref="KVE54:KVL54"/>
    <mergeCell ref="KVM54:KVT54"/>
    <mergeCell ref="KVU54:KWB54"/>
    <mergeCell ref="KWC54:KWJ54"/>
    <mergeCell ref="KWK54:KWR54"/>
    <mergeCell ref="KWS54:KWZ54"/>
    <mergeCell ref="KXA54:KXH54"/>
    <mergeCell ref="KRU54:KSB54"/>
    <mergeCell ref="KSC54:KSJ54"/>
    <mergeCell ref="KSK54:KSR54"/>
    <mergeCell ref="KSS54:KSZ54"/>
    <mergeCell ref="KTA54:KTH54"/>
    <mergeCell ref="KTI54:KTP54"/>
    <mergeCell ref="KTQ54:KTX54"/>
    <mergeCell ref="KTY54:KUF54"/>
    <mergeCell ref="KUG54:KUN54"/>
    <mergeCell ref="KPA54:KPH54"/>
    <mergeCell ref="KPI54:KPP54"/>
    <mergeCell ref="KPQ54:KPX54"/>
    <mergeCell ref="KPY54:KQF54"/>
    <mergeCell ref="KQG54:KQN54"/>
    <mergeCell ref="KQO54:KQV54"/>
    <mergeCell ref="KQW54:KRD54"/>
    <mergeCell ref="KRE54:KRL54"/>
    <mergeCell ref="KRM54:KRT54"/>
    <mergeCell ref="KMG54:KMN54"/>
    <mergeCell ref="KMO54:KMV54"/>
    <mergeCell ref="KMW54:KND54"/>
    <mergeCell ref="KNE54:KNL54"/>
    <mergeCell ref="KNM54:KNT54"/>
    <mergeCell ref="KNU54:KOB54"/>
    <mergeCell ref="KOC54:KOJ54"/>
    <mergeCell ref="KOK54:KOR54"/>
    <mergeCell ref="KOS54:KOZ54"/>
    <mergeCell ref="KJM54:KJT54"/>
    <mergeCell ref="KJU54:KKB54"/>
    <mergeCell ref="KKC54:KKJ54"/>
    <mergeCell ref="KKK54:KKR54"/>
    <mergeCell ref="KKS54:KKZ54"/>
    <mergeCell ref="KLA54:KLH54"/>
    <mergeCell ref="KLI54:KLP54"/>
    <mergeCell ref="KLQ54:KLX54"/>
    <mergeCell ref="KLY54:KMF54"/>
    <mergeCell ref="KGS54:KGZ54"/>
    <mergeCell ref="KHA54:KHH54"/>
    <mergeCell ref="KHI54:KHP54"/>
    <mergeCell ref="KHQ54:KHX54"/>
    <mergeCell ref="KHY54:KIF54"/>
    <mergeCell ref="KIG54:KIN54"/>
    <mergeCell ref="KIO54:KIV54"/>
    <mergeCell ref="KIW54:KJD54"/>
    <mergeCell ref="KJE54:KJL54"/>
    <mergeCell ref="KDY54:KEF54"/>
    <mergeCell ref="KEG54:KEN54"/>
    <mergeCell ref="KEO54:KEV54"/>
    <mergeCell ref="KEW54:KFD54"/>
    <mergeCell ref="KFE54:KFL54"/>
    <mergeCell ref="KFM54:KFT54"/>
    <mergeCell ref="KFU54:KGB54"/>
    <mergeCell ref="KGC54:KGJ54"/>
    <mergeCell ref="KGK54:KGR54"/>
    <mergeCell ref="KBE54:KBL54"/>
    <mergeCell ref="KBM54:KBT54"/>
    <mergeCell ref="KBU54:KCB54"/>
    <mergeCell ref="KCC54:KCJ54"/>
    <mergeCell ref="KCK54:KCR54"/>
    <mergeCell ref="KCS54:KCZ54"/>
    <mergeCell ref="KDA54:KDH54"/>
    <mergeCell ref="KDI54:KDP54"/>
    <mergeCell ref="KDQ54:KDX54"/>
    <mergeCell ref="JYK54:JYR54"/>
    <mergeCell ref="JYS54:JYZ54"/>
    <mergeCell ref="JZA54:JZH54"/>
    <mergeCell ref="JZI54:JZP54"/>
    <mergeCell ref="JZQ54:JZX54"/>
    <mergeCell ref="JZY54:KAF54"/>
    <mergeCell ref="KAG54:KAN54"/>
    <mergeCell ref="KAO54:KAV54"/>
    <mergeCell ref="KAW54:KBD54"/>
    <mergeCell ref="JVQ54:JVX54"/>
    <mergeCell ref="JVY54:JWF54"/>
    <mergeCell ref="JWG54:JWN54"/>
    <mergeCell ref="JWO54:JWV54"/>
    <mergeCell ref="JWW54:JXD54"/>
    <mergeCell ref="JXE54:JXL54"/>
    <mergeCell ref="JXM54:JXT54"/>
    <mergeCell ref="JXU54:JYB54"/>
    <mergeCell ref="JYC54:JYJ54"/>
    <mergeCell ref="JSW54:JTD54"/>
    <mergeCell ref="JTE54:JTL54"/>
    <mergeCell ref="JTM54:JTT54"/>
    <mergeCell ref="JTU54:JUB54"/>
    <mergeCell ref="JUC54:JUJ54"/>
    <mergeCell ref="JUK54:JUR54"/>
    <mergeCell ref="JUS54:JUZ54"/>
    <mergeCell ref="JVA54:JVH54"/>
    <mergeCell ref="JVI54:JVP54"/>
    <mergeCell ref="JQC54:JQJ54"/>
    <mergeCell ref="JQK54:JQR54"/>
    <mergeCell ref="JQS54:JQZ54"/>
    <mergeCell ref="JRA54:JRH54"/>
    <mergeCell ref="JRI54:JRP54"/>
    <mergeCell ref="JRQ54:JRX54"/>
    <mergeCell ref="JRY54:JSF54"/>
    <mergeCell ref="JSG54:JSN54"/>
    <mergeCell ref="JSO54:JSV54"/>
    <mergeCell ref="JNI54:JNP54"/>
    <mergeCell ref="JNQ54:JNX54"/>
    <mergeCell ref="JNY54:JOF54"/>
    <mergeCell ref="JOG54:JON54"/>
    <mergeCell ref="JOO54:JOV54"/>
    <mergeCell ref="JOW54:JPD54"/>
    <mergeCell ref="JPE54:JPL54"/>
    <mergeCell ref="JPM54:JPT54"/>
    <mergeCell ref="JPU54:JQB54"/>
    <mergeCell ref="JKO54:JKV54"/>
    <mergeCell ref="JKW54:JLD54"/>
    <mergeCell ref="JLE54:JLL54"/>
    <mergeCell ref="JLM54:JLT54"/>
    <mergeCell ref="JLU54:JMB54"/>
    <mergeCell ref="JMC54:JMJ54"/>
    <mergeCell ref="JMK54:JMR54"/>
    <mergeCell ref="JMS54:JMZ54"/>
    <mergeCell ref="JNA54:JNH54"/>
    <mergeCell ref="JHU54:JIB54"/>
    <mergeCell ref="JIC54:JIJ54"/>
    <mergeCell ref="JIK54:JIR54"/>
    <mergeCell ref="JIS54:JIZ54"/>
    <mergeCell ref="JJA54:JJH54"/>
    <mergeCell ref="JJI54:JJP54"/>
    <mergeCell ref="JJQ54:JJX54"/>
    <mergeCell ref="JJY54:JKF54"/>
    <mergeCell ref="JKG54:JKN54"/>
    <mergeCell ref="JFA54:JFH54"/>
    <mergeCell ref="JFI54:JFP54"/>
    <mergeCell ref="JFQ54:JFX54"/>
    <mergeCell ref="JFY54:JGF54"/>
    <mergeCell ref="JGG54:JGN54"/>
    <mergeCell ref="JGO54:JGV54"/>
    <mergeCell ref="JGW54:JHD54"/>
    <mergeCell ref="JHE54:JHL54"/>
    <mergeCell ref="JHM54:JHT54"/>
    <mergeCell ref="JCG54:JCN54"/>
    <mergeCell ref="JCO54:JCV54"/>
    <mergeCell ref="JCW54:JDD54"/>
    <mergeCell ref="JDE54:JDL54"/>
    <mergeCell ref="JDM54:JDT54"/>
    <mergeCell ref="JDU54:JEB54"/>
    <mergeCell ref="JEC54:JEJ54"/>
    <mergeCell ref="JEK54:JER54"/>
    <mergeCell ref="JES54:JEZ54"/>
    <mergeCell ref="IZM54:IZT54"/>
    <mergeCell ref="IZU54:JAB54"/>
    <mergeCell ref="JAC54:JAJ54"/>
    <mergeCell ref="JAK54:JAR54"/>
    <mergeCell ref="JAS54:JAZ54"/>
    <mergeCell ref="JBA54:JBH54"/>
    <mergeCell ref="JBI54:JBP54"/>
    <mergeCell ref="JBQ54:JBX54"/>
    <mergeCell ref="JBY54:JCF54"/>
    <mergeCell ref="IWS54:IWZ54"/>
    <mergeCell ref="IXA54:IXH54"/>
    <mergeCell ref="IXI54:IXP54"/>
    <mergeCell ref="IXQ54:IXX54"/>
    <mergeCell ref="IXY54:IYF54"/>
    <mergeCell ref="IYG54:IYN54"/>
    <mergeCell ref="IYO54:IYV54"/>
    <mergeCell ref="IYW54:IZD54"/>
    <mergeCell ref="IZE54:IZL54"/>
    <mergeCell ref="ITY54:IUF54"/>
    <mergeCell ref="IUG54:IUN54"/>
    <mergeCell ref="IUO54:IUV54"/>
    <mergeCell ref="IUW54:IVD54"/>
    <mergeCell ref="IVE54:IVL54"/>
    <mergeCell ref="IVM54:IVT54"/>
    <mergeCell ref="IVU54:IWB54"/>
    <mergeCell ref="IWC54:IWJ54"/>
    <mergeCell ref="IWK54:IWR54"/>
    <mergeCell ref="IRE54:IRL54"/>
    <mergeCell ref="IRM54:IRT54"/>
    <mergeCell ref="IRU54:ISB54"/>
    <mergeCell ref="ISC54:ISJ54"/>
    <mergeCell ref="ISK54:ISR54"/>
    <mergeCell ref="ISS54:ISZ54"/>
    <mergeCell ref="ITA54:ITH54"/>
    <mergeCell ref="ITI54:ITP54"/>
    <mergeCell ref="ITQ54:ITX54"/>
    <mergeCell ref="IOK54:IOR54"/>
    <mergeCell ref="IOS54:IOZ54"/>
    <mergeCell ref="IPA54:IPH54"/>
    <mergeCell ref="IPI54:IPP54"/>
    <mergeCell ref="IPQ54:IPX54"/>
    <mergeCell ref="IPY54:IQF54"/>
    <mergeCell ref="IQG54:IQN54"/>
    <mergeCell ref="IQO54:IQV54"/>
    <mergeCell ref="IQW54:IRD54"/>
    <mergeCell ref="ILQ54:ILX54"/>
    <mergeCell ref="ILY54:IMF54"/>
    <mergeCell ref="IMG54:IMN54"/>
    <mergeCell ref="IMO54:IMV54"/>
    <mergeCell ref="IMW54:IND54"/>
    <mergeCell ref="INE54:INL54"/>
    <mergeCell ref="INM54:INT54"/>
    <mergeCell ref="INU54:IOB54"/>
    <mergeCell ref="IOC54:IOJ54"/>
    <mergeCell ref="IIW54:IJD54"/>
    <mergeCell ref="IJE54:IJL54"/>
    <mergeCell ref="IJM54:IJT54"/>
    <mergeCell ref="IJU54:IKB54"/>
    <mergeCell ref="IKC54:IKJ54"/>
    <mergeCell ref="IKK54:IKR54"/>
    <mergeCell ref="IKS54:IKZ54"/>
    <mergeCell ref="ILA54:ILH54"/>
    <mergeCell ref="ILI54:ILP54"/>
    <mergeCell ref="IGC54:IGJ54"/>
    <mergeCell ref="IGK54:IGR54"/>
    <mergeCell ref="IGS54:IGZ54"/>
    <mergeCell ref="IHA54:IHH54"/>
    <mergeCell ref="IHI54:IHP54"/>
    <mergeCell ref="IHQ54:IHX54"/>
    <mergeCell ref="IHY54:IIF54"/>
    <mergeCell ref="IIG54:IIN54"/>
    <mergeCell ref="IIO54:IIV54"/>
    <mergeCell ref="IDI54:IDP54"/>
    <mergeCell ref="IDQ54:IDX54"/>
    <mergeCell ref="IDY54:IEF54"/>
    <mergeCell ref="IEG54:IEN54"/>
    <mergeCell ref="IEO54:IEV54"/>
    <mergeCell ref="IEW54:IFD54"/>
    <mergeCell ref="IFE54:IFL54"/>
    <mergeCell ref="IFM54:IFT54"/>
    <mergeCell ref="IFU54:IGB54"/>
    <mergeCell ref="IAO54:IAV54"/>
    <mergeCell ref="IAW54:IBD54"/>
    <mergeCell ref="IBE54:IBL54"/>
    <mergeCell ref="IBM54:IBT54"/>
    <mergeCell ref="IBU54:ICB54"/>
    <mergeCell ref="ICC54:ICJ54"/>
    <mergeCell ref="HWG54:HWN54"/>
    <mergeCell ref="HWO54:HWV54"/>
    <mergeCell ref="ICK54:ICR54"/>
    <mergeCell ref="ICS54:ICZ54"/>
    <mergeCell ref="IDA54:IDH54"/>
    <mergeCell ref="HXU54:HYB54"/>
    <mergeCell ref="HYC54:HYJ54"/>
    <mergeCell ref="HYK54:HYR54"/>
    <mergeCell ref="HYS54:HYZ54"/>
    <mergeCell ref="HZA54:HZH54"/>
    <mergeCell ref="HZI54:HZP54"/>
    <mergeCell ref="HZQ54:HZX54"/>
    <mergeCell ref="HZY54:IAF54"/>
    <mergeCell ref="IAG54:IAN54"/>
    <mergeCell ref="HNI54:HNP54"/>
    <mergeCell ref="HNQ54:HNX54"/>
    <mergeCell ref="HNY54:HOF54"/>
    <mergeCell ref="HOG54:HON54"/>
    <mergeCell ref="HOO54:HOV54"/>
    <mergeCell ref="HMS54:HMZ54"/>
    <mergeCell ref="HNA54:HNH54"/>
    <mergeCell ref="HOW54:HPD54"/>
    <mergeCell ref="HPE54:HPL54"/>
    <mergeCell ref="HWW54:HXD54"/>
    <mergeCell ref="HXE54:HXL54"/>
    <mergeCell ref="HXM54:HXT54"/>
    <mergeCell ref="HSO54:HSV54"/>
    <mergeCell ref="HSW54:HTD54"/>
    <mergeCell ref="HTE54:HTL54"/>
    <mergeCell ref="HTM54:HTT54"/>
    <mergeCell ref="HTU54:HUB54"/>
    <mergeCell ref="HUC54:HUJ54"/>
    <mergeCell ref="HUK54:HUR54"/>
    <mergeCell ref="HUS54:HUZ54"/>
    <mergeCell ref="HJY54:HKF54"/>
    <mergeCell ref="HKG54:HKN54"/>
    <mergeCell ref="HKO54:HKV54"/>
    <mergeCell ref="HKW54:HLD54"/>
    <mergeCell ref="HLE54:HLL54"/>
    <mergeCell ref="HLM54:HLT54"/>
    <mergeCell ref="HLU54:HMB54"/>
    <mergeCell ref="HMC54:HMJ54"/>
    <mergeCell ref="HMK54:HMR54"/>
    <mergeCell ref="HVA54:HVH54"/>
    <mergeCell ref="HVI54:HVP54"/>
    <mergeCell ref="HVQ54:HVX54"/>
    <mergeCell ref="HVY54:HWF54"/>
    <mergeCell ref="HHE54:HHL54"/>
    <mergeCell ref="HHM54:HHT54"/>
    <mergeCell ref="HHU54:HIB54"/>
    <mergeCell ref="HIC54:HIJ54"/>
    <mergeCell ref="HIK54:HIR54"/>
    <mergeCell ref="HIS54:HIZ54"/>
    <mergeCell ref="HJA54:HJH54"/>
    <mergeCell ref="HJI54:HJP54"/>
    <mergeCell ref="HJQ54:HJX54"/>
    <mergeCell ref="HSG54:HSN54"/>
    <mergeCell ref="HPM54:HPT54"/>
    <mergeCell ref="HPU54:HQB54"/>
    <mergeCell ref="HQC54:HQJ54"/>
    <mergeCell ref="HQK54:HQR54"/>
    <mergeCell ref="HQS54:HQZ54"/>
    <mergeCell ref="HRA54:HRH54"/>
    <mergeCell ref="HRI54:HRP54"/>
    <mergeCell ref="HRQ54:HRX54"/>
    <mergeCell ref="HRY54:HSF54"/>
    <mergeCell ref="HEK54:HER54"/>
    <mergeCell ref="HES54:HEZ54"/>
    <mergeCell ref="HFA54:HFH54"/>
    <mergeCell ref="HFI54:HFP54"/>
    <mergeCell ref="HFQ54:HFX54"/>
    <mergeCell ref="HFY54:HGF54"/>
    <mergeCell ref="HGG54:HGN54"/>
    <mergeCell ref="HGO54:HGV54"/>
    <mergeCell ref="HGW54:HHD54"/>
    <mergeCell ref="HBQ54:HBX54"/>
    <mergeCell ref="HBY54:HCF54"/>
    <mergeCell ref="HCG54:HCN54"/>
    <mergeCell ref="HCO54:HCV54"/>
    <mergeCell ref="HCW54:HDD54"/>
    <mergeCell ref="HDE54:HDL54"/>
    <mergeCell ref="HDM54:HDT54"/>
    <mergeCell ref="HDU54:HEB54"/>
    <mergeCell ref="HEC54:HEJ54"/>
    <mergeCell ref="GYW54:GZD54"/>
    <mergeCell ref="GZE54:GZL54"/>
    <mergeCell ref="GZM54:GZT54"/>
    <mergeCell ref="GZU54:HAB54"/>
    <mergeCell ref="HAC54:HAJ54"/>
    <mergeCell ref="HAK54:HAR54"/>
    <mergeCell ref="HAS54:HAZ54"/>
    <mergeCell ref="HBA54:HBH54"/>
    <mergeCell ref="HBI54:HBP54"/>
    <mergeCell ref="GWC54:GWJ54"/>
    <mergeCell ref="GWK54:GWR54"/>
    <mergeCell ref="GWS54:GWZ54"/>
    <mergeCell ref="GXA54:GXH54"/>
    <mergeCell ref="GXI54:GXP54"/>
    <mergeCell ref="GXQ54:GXX54"/>
    <mergeCell ref="GXY54:GYF54"/>
    <mergeCell ref="GYG54:GYN54"/>
    <mergeCell ref="GYO54:GYV54"/>
    <mergeCell ref="GTI54:GTP54"/>
    <mergeCell ref="GTQ54:GTX54"/>
    <mergeCell ref="GTY54:GUF54"/>
    <mergeCell ref="GUG54:GUN54"/>
    <mergeCell ref="GUO54:GUV54"/>
    <mergeCell ref="GUW54:GVD54"/>
    <mergeCell ref="GVE54:GVL54"/>
    <mergeCell ref="GVM54:GVT54"/>
    <mergeCell ref="GVU54:GWB54"/>
    <mergeCell ref="GQO54:GQV54"/>
    <mergeCell ref="GQW54:GRD54"/>
    <mergeCell ref="GRE54:GRL54"/>
    <mergeCell ref="GRM54:GRT54"/>
    <mergeCell ref="GRU54:GSB54"/>
    <mergeCell ref="GSC54:GSJ54"/>
    <mergeCell ref="GMG54:GMN54"/>
    <mergeCell ref="GMO54:GMV54"/>
    <mergeCell ref="GSK54:GSR54"/>
    <mergeCell ref="GSS54:GSZ54"/>
    <mergeCell ref="GTA54:GTH54"/>
    <mergeCell ref="GNU54:GOB54"/>
    <mergeCell ref="GOC54:GOJ54"/>
    <mergeCell ref="GOK54:GOR54"/>
    <mergeCell ref="GOS54:GOZ54"/>
    <mergeCell ref="GPA54:GPH54"/>
    <mergeCell ref="GPI54:GPP54"/>
    <mergeCell ref="GPQ54:GPX54"/>
    <mergeCell ref="GPY54:GQF54"/>
    <mergeCell ref="GQG54:GQN54"/>
    <mergeCell ref="GDI54:GDP54"/>
    <mergeCell ref="GDQ54:GDX54"/>
    <mergeCell ref="GDY54:GEF54"/>
    <mergeCell ref="GEG54:GEN54"/>
    <mergeCell ref="GEO54:GEV54"/>
    <mergeCell ref="GCS54:GCZ54"/>
    <mergeCell ref="GDA54:GDH54"/>
    <mergeCell ref="GEW54:GFD54"/>
    <mergeCell ref="GFE54:GFL54"/>
    <mergeCell ref="GMW54:GND54"/>
    <mergeCell ref="GNE54:GNL54"/>
    <mergeCell ref="GNM54:GNT54"/>
    <mergeCell ref="GIO54:GIV54"/>
    <mergeCell ref="GIW54:GJD54"/>
    <mergeCell ref="GJE54:GJL54"/>
    <mergeCell ref="GJM54:GJT54"/>
    <mergeCell ref="GJU54:GKB54"/>
    <mergeCell ref="GKC54:GKJ54"/>
    <mergeCell ref="GKK54:GKR54"/>
    <mergeCell ref="GKS54:GKZ54"/>
    <mergeCell ref="FZY54:GAF54"/>
    <mergeCell ref="GAG54:GAN54"/>
    <mergeCell ref="GAO54:GAV54"/>
    <mergeCell ref="GAW54:GBD54"/>
    <mergeCell ref="GBE54:GBL54"/>
    <mergeCell ref="GBM54:GBT54"/>
    <mergeCell ref="GBU54:GCB54"/>
    <mergeCell ref="GCC54:GCJ54"/>
    <mergeCell ref="GCK54:GCR54"/>
    <mergeCell ref="GLA54:GLH54"/>
    <mergeCell ref="GLI54:GLP54"/>
    <mergeCell ref="GLQ54:GLX54"/>
    <mergeCell ref="GLY54:GMF54"/>
    <mergeCell ref="FXE54:FXL54"/>
    <mergeCell ref="FXM54:FXT54"/>
    <mergeCell ref="FXU54:FYB54"/>
    <mergeCell ref="FYC54:FYJ54"/>
    <mergeCell ref="FYK54:FYR54"/>
    <mergeCell ref="FYS54:FYZ54"/>
    <mergeCell ref="FZA54:FZH54"/>
    <mergeCell ref="FZI54:FZP54"/>
    <mergeCell ref="FZQ54:FZX54"/>
    <mergeCell ref="GIG54:GIN54"/>
    <mergeCell ref="GFM54:GFT54"/>
    <mergeCell ref="GFU54:GGB54"/>
    <mergeCell ref="GGC54:GGJ54"/>
    <mergeCell ref="GGK54:GGR54"/>
    <mergeCell ref="GGS54:GGZ54"/>
    <mergeCell ref="GHA54:GHH54"/>
    <mergeCell ref="GHI54:GHP54"/>
    <mergeCell ref="GHQ54:GHX54"/>
    <mergeCell ref="GHY54:GIF54"/>
    <mergeCell ref="FUK54:FUR54"/>
    <mergeCell ref="FUS54:FUZ54"/>
    <mergeCell ref="FVA54:FVH54"/>
    <mergeCell ref="FVI54:FVP54"/>
    <mergeCell ref="FVQ54:FVX54"/>
    <mergeCell ref="FVY54:FWF54"/>
    <mergeCell ref="FWG54:FWN54"/>
    <mergeCell ref="FWO54:FWV54"/>
    <mergeCell ref="FWW54:FXD54"/>
    <mergeCell ref="FRQ54:FRX54"/>
    <mergeCell ref="FRY54:FSF54"/>
    <mergeCell ref="FSG54:FSN54"/>
    <mergeCell ref="FSO54:FSV54"/>
    <mergeCell ref="FSW54:FTD54"/>
    <mergeCell ref="FTE54:FTL54"/>
    <mergeCell ref="FTM54:FTT54"/>
    <mergeCell ref="FTU54:FUB54"/>
    <mergeCell ref="FUC54:FUJ54"/>
    <mergeCell ref="FOW54:FPD54"/>
    <mergeCell ref="FPE54:FPL54"/>
    <mergeCell ref="FPM54:FPT54"/>
    <mergeCell ref="FPU54:FQB54"/>
    <mergeCell ref="FQC54:FQJ54"/>
    <mergeCell ref="FQK54:FQR54"/>
    <mergeCell ref="FQS54:FQZ54"/>
    <mergeCell ref="FRA54:FRH54"/>
    <mergeCell ref="FRI54:FRP54"/>
    <mergeCell ref="FMC54:FMJ54"/>
    <mergeCell ref="FMK54:FMR54"/>
    <mergeCell ref="FMS54:FMZ54"/>
    <mergeCell ref="FNA54:FNH54"/>
    <mergeCell ref="FNI54:FNP54"/>
    <mergeCell ref="FNQ54:FNX54"/>
    <mergeCell ref="FNY54:FOF54"/>
    <mergeCell ref="FOG54:FON54"/>
    <mergeCell ref="FOO54:FOV54"/>
    <mergeCell ref="FJI54:FJP54"/>
    <mergeCell ref="FJQ54:FJX54"/>
    <mergeCell ref="FJY54:FKF54"/>
    <mergeCell ref="FKG54:FKN54"/>
    <mergeCell ref="FKO54:FKV54"/>
    <mergeCell ref="FKW54:FLD54"/>
    <mergeCell ref="FLE54:FLL54"/>
    <mergeCell ref="FLM54:FLT54"/>
    <mergeCell ref="FLU54:FMB54"/>
    <mergeCell ref="FGO54:FGV54"/>
    <mergeCell ref="FGW54:FHD54"/>
    <mergeCell ref="FHE54:FHL54"/>
    <mergeCell ref="FHM54:FHT54"/>
    <mergeCell ref="FHU54:FIB54"/>
    <mergeCell ref="FIC54:FIJ54"/>
    <mergeCell ref="FCG54:FCN54"/>
    <mergeCell ref="FCO54:FCV54"/>
    <mergeCell ref="FIK54:FIR54"/>
    <mergeCell ref="FIS54:FIZ54"/>
    <mergeCell ref="FJA54:FJH54"/>
    <mergeCell ref="FDU54:FEB54"/>
    <mergeCell ref="FEC54:FEJ54"/>
    <mergeCell ref="FEK54:FER54"/>
    <mergeCell ref="FES54:FEZ54"/>
    <mergeCell ref="FFA54:FFH54"/>
    <mergeCell ref="FFI54:FFP54"/>
    <mergeCell ref="FFQ54:FFX54"/>
    <mergeCell ref="FFY54:FGF54"/>
    <mergeCell ref="FGG54:FGN54"/>
    <mergeCell ref="ETI54:ETP54"/>
    <mergeCell ref="ETQ54:ETX54"/>
    <mergeCell ref="ETY54:EUF54"/>
    <mergeCell ref="EUG54:EUN54"/>
    <mergeCell ref="EUO54:EUV54"/>
    <mergeCell ref="ESS54:ESZ54"/>
    <mergeCell ref="ETA54:ETH54"/>
    <mergeCell ref="EUW54:EVD54"/>
    <mergeCell ref="EVE54:EVL54"/>
    <mergeCell ref="FCW54:FDD54"/>
    <mergeCell ref="FDE54:FDL54"/>
    <mergeCell ref="FDM54:FDT54"/>
    <mergeCell ref="EYO54:EYV54"/>
    <mergeCell ref="EYW54:EZD54"/>
    <mergeCell ref="EZE54:EZL54"/>
    <mergeCell ref="EZM54:EZT54"/>
    <mergeCell ref="EZU54:FAB54"/>
    <mergeCell ref="FAC54:FAJ54"/>
    <mergeCell ref="FAK54:FAR54"/>
    <mergeCell ref="FAS54:FAZ54"/>
    <mergeCell ref="EPY54:EQF54"/>
    <mergeCell ref="EQG54:EQN54"/>
    <mergeCell ref="EQO54:EQV54"/>
    <mergeCell ref="EQW54:ERD54"/>
    <mergeCell ref="ERE54:ERL54"/>
    <mergeCell ref="ERM54:ERT54"/>
    <mergeCell ref="ERU54:ESB54"/>
    <mergeCell ref="ESC54:ESJ54"/>
    <mergeCell ref="ESK54:ESR54"/>
    <mergeCell ref="FBA54:FBH54"/>
    <mergeCell ref="FBI54:FBP54"/>
    <mergeCell ref="FBQ54:FBX54"/>
    <mergeCell ref="FBY54:FCF54"/>
    <mergeCell ref="ENE54:ENL54"/>
    <mergeCell ref="ENM54:ENT54"/>
    <mergeCell ref="ENU54:EOB54"/>
    <mergeCell ref="EOC54:EOJ54"/>
    <mergeCell ref="EOK54:EOR54"/>
    <mergeCell ref="EOS54:EOZ54"/>
    <mergeCell ref="EPA54:EPH54"/>
    <mergeCell ref="EPI54:EPP54"/>
    <mergeCell ref="EPQ54:EPX54"/>
    <mergeCell ref="EYG54:EYN54"/>
    <mergeCell ref="EVM54:EVT54"/>
    <mergeCell ref="EVU54:EWB54"/>
    <mergeCell ref="EWC54:EWJ54"/>
    <mergeCell ref="EWK54:EWR54"/>
    <mergeCell ref="EWS54:EWZ54"/>
    <mergeCell ref="EXA54:EXH54"/>
    <mergeCell ref="EXI54:EXP54"/>
    <mergeCell ref="EXQ54:EXX54"/>
    <mergeCell ref="EXY54:EYF54"/>
    <mergeCell ref="EKK54:EKR54"/>
    <mergeCell ref="EKS54:EKZ54"/>
    <mergeCell ref="ELA54:ELH54"/>
    <mergeCell ref="ELI54:ELP54"/>
    <mergeCell ref="ELQ54:ELX54"/>
    <mergeCell ref="ELY54:EMF54"/>
    <mergeCell ref="EMG54:EMN54"/>
    <mergeCell ref="EMO54:EMV54"/>
    <mergeCell ref="EMW54:END54"/>
    <mergeCell ref="EHQ54:EHX54"/>
    <mergeCell ref="EHY54:EIF54"/>
    <mergeCell ref="EIG54:EIN54"/>
    <mergeCell ref="EIO54:EIV54"/>
    <mergeCell ref="EIW54:EJD54"/>
    <mergeCell ref="EJE54:EJL54"/>
    <mergeCell ref="EJM54:EJT54"/>
    <mergeCell ref="EJU54:EKB54"/>
    <mergeCell ref="EKC54:EKJ54"/>
    <mergeCell ref="EEW54:EFD54"/>
    <mergeCell ref="EFE54:EFL54"/>
    <mergeCell ref="EFM54:EFT54"/>
    <mergeCell ref="EFU54:EGB54"/>
    <mergeCell ref="EGC54:EGJ54"/>
    <mergeCell ref="EGK54:EGR54"/>
    <mergeCell ref="EGS54:EGZ54"/>
    <mergeCell ref="EHA54:EHH54"/>
    <mergeCell ref="EHI54:EHP54"/>
    <mergeCell ref="ECC54:ECJ54"/>
    <mergeCell ref="ECK54:ECR54"/>
    <mergeCell ref="ECS54:ECZ54"/>
    <mergeCell ref="EDA54:EDH54"/>
    <mergeCell ref="EDI54:EDP54"/>
    <mergeCell ref="EDQ54:EDX54"/>
    <mergeCell ref="EDY54:EEF54"/>
    <mergeCell ref="EEG54:EEN54"/>
    <mergeCell ref="EEO54:EEV54"/>
    <mergeCell ref="DZI54:DZP54"/>
    <mergeCell ref="DZQ54:DZX54"/>
    <mergeCell ref="DZY54:EAF54"/>
    <mergeCell ref="EAG54:EAN54"/>
    <mergeCell ref="EAO54:EAV54"/>
    <mergeCell ref="EAW54:EBD54"/>
    <mergeCell ref="EBE54:EBL54"/>
    <mergeCell ref="EBM54:EBT54"/>
    <mergeCell ref="EBU54:ECB54"/>
    <mergeCell ref="DWO54:DWV54"/>
    <mergeCell ref="DWW54:DXD54"/>
    <mergeCell ref="DXE54:DXL54"/>
    <mergeCell ref="DXM54:DXT54"/>
    <mergeCell ref="DXU54:DYB54"/>
    <mergeCell ref="DYC54:DYJ54"/>
    <mergeCell ref="DSG54:DSN54"/>
    <mergeCell ref="DSO54:DSV54"/>
    <mergeCell ref="DYK54:DYR54"/>
    <mergeCell ref="DYS54:DYZ54"/>
    <mergeCell ref="DZA54:DZH54"/>
    <mergeCell ref="DTU54:DUB54"/>
    <mergeCell ref="DUC54:DUJ54"/>
    <mergeCell ref="DUK54:DUR54"/>
    <mergeCell ref="DUS54:DUZ54"/>
    <mergeCell ref="DVA54:DVH54"/>
    <mergeCell ref="DVI54:DVP54"/>
    <mergeCell ref="DVQ54:DVX54"/>
    <mergeCell ref="DVY54:DWF54"/>
    <mergeCell ref="DWG54:DWN54"/>
    <mergeCell ref="DJI54:DJP54"/>
    <mergeCell ref="DJQ54:DJX54"/>
    <mergeCell ref="DJY54:DKF54"/>
    <mergeCell ref="DKG54:DKN54"/>
    <mergeCell ref="DKO54:DKV54"/>
    <mergeCell ref="DIS54:DIZ54"/>
    <mergeCell ref="DJA54:DJH54"/>
    <mergeCell ref="DKW54:DLD54"/>
    <mergeCell ref="DLE54:DLL54"/>
    <mergeCell ref="DSW54:DTD54"/>
    <mergeCell ref="DTE54:DTL54"/>
    <mergeCell ref="DTM54:DTT54"/>
    <mergeCell ref="DOO54:DOV54"/>
    <mergeCell ref="DOW54:DPD54"/>
    <mergeCell ref="DPE54:DPL54"/>
    <mergeCell ref="DPM54:DPT54"/>
    <mergeCell ref="DPU54:DQB54"/>
    <mergeCell ref="DQC54:DQJ54"/>
    <mergeCell ref="DQK54:DQR54"/>
    <mergeCell ref="DQS54:DQZ54"/>
    <mergeCell ref="DFY54:DGF54"/>
    <mergeCell ref="DGG54:DGN54"/>
    <mergeCell ref="DGO54:DGV54"/>
    <mergeCell ref="DGW54:DHD54"/>
    <mergeCell ref="DHE54:DHL54"/>
    <mergeCell ref="DHM54:DHT54"/>
    <mergeCell ref="DHU54:DIB54"/>
    <mergeCell ref="DIC54:DIJ54"/>
    <mergeCell ref="DIK54:DIR54"/>
    <mergeCell ref="DRA54:DRH54"/>
    <mergeCell ref="DRI54:DRP54"/>
    <mergeCell ref="DRQ54:DRX54"/>
    <mergeCell ref="DRY54:DSF54"/>
    <mergeCell ref="DDE54:DDL54"/>
    <mergeCell ref="DDM54:DDT54"/>
    <mergeCell ref="DDU54:DEB54"/>
    <mergeCell ref="DEC54:DEJ54"/>
    <mergeCell ref="DEK54:DER54"/>
    <mergeCell ref="DES54:DEZ54"/>
    <mergeCell ref="DFA54:DFH54"/>
    <mergeCell ref="DFI54:DFP54"/>
    <mergeCell ref="DFQ54:DFX54"/>
    <mergeCell ref="DOG54:DON54"/>
    <mergeCell ref="DLM54:DLT54"/>
    <mergeCell ref="DLU54:DMB54"/>
    <mergeCell ref="DMC54:DMJ54"/>
    <mergeCell ref="DMK54:DMR54"/>
    <mergeCell ref="DMS54:DMZ54"/>
    <mergeCell ref="DNA54:DNH54"/>
    <mergeCell ref="DNI54:DNP54"/>
    <mergeCell ref="DNQ54:DNX54"/>
    <mergeCell ref="DNY54:DOF54"/>
    <mergeCell ref="DAK54:DAR54"/>
    <mergeCell ref="DAS54:DAZ54"/>
    <mergeCell ref="DBA54:DBH54"/>
    <mergeCell ref="DBI54:DBP54"/>
    <mergeCell ref="DBQ54:DBX54"/>
    <mergeCell ref="DBY54:DCF54"/>
    <mergeCell ref="DCG54:DCN54"/>
    <mergeCell ref="DCO54:DCV54"/>
    <mergeCell ref="DCW54:DDD54"/>
    <mergeCell ref="CXQ54:CXX54"/>
    <mergeCell ref="CXY54:CYF54"/>
    <mergeCell ref="CYG54:CYN54"/>
    <mergeCell ref="CYO54:CYV54"/>
    <mergeCell ref="CYW54:CZD54"/>
    <mergeCell ref="CZE54:CZL54"/>
    <mergeCell ref="CZM54:CZT54"/>
    <mergeCell ref="CZU54:DAB54"/>
    <mergeCell ref="DAC54:DAJ54"/>
    <mergeCell ref="CUW54:CVD54"/>
    <mergeCell ref="CVE54:CVL54"/>
    <mergeCell ref="CVM54:CVT54"/>
    <mergeCell ref="CVU54:CWB54"/>
    <mergeCell ref="CWC54:CWJ54"/>
    <mergeCell ref="CWK54:CWR54"/>
    <mergeCell ref="CWS54:CWZ54"/>
    <mergeCell ref="CXA54:CXH54"/>
    <mergeCell ref="CXI54:CXP54"/>
    <mergeCell ref="CSC54:CSJ54"/>
    <mergeCell ref="CSK54:CSR54"/>
    <mergeCell ref="CSS54:CSZ54"/>
    <mergeCell ref="CTA54:CTH54"/>
    <mergeCell ref="CTI54:CTP54"/>
    <mergeCell ref="CTQ54:CTX54"/>
    <mergeCell ref="CTY54:CUF54"/>
    <mergeCell ref="CUG54:CUN54"/>
    <mergeCell ref="CUO54:CUV54"/>
    <mergeCell ref="CPI54:CPP54"/>
    <mergeCell ref="CPQ54:CPX54"/>
    <mergeCell ref="CPY54:CQF54"/>
    <mergeCell ref="CQG54:CQN54"/>
    <mergeCell ref="CQO54:CQV54"/>
    <mergeCell ref="CQW54:CRD54"/>
    <mergeCell ref="CRE54:CRL54"/>
    <mergeCell ref="CRM54:CRT54"/>
    <mergeCell ref="CRU54:CSB54"/>
    <mergeCell ref="CMO54:CMV54"/>
    <mergeCell ref="CMW54:CND54"/>
    <mergeCell ref="CNE54:CNL54"/>
    <mergeCell ref="CNM54:CNT54"/>
    <mergeCell ref="CNU54:COB54"/>
    <mergeCell ref="COC54:COJ54"/>
    <mergeCell ref="CIG54:CIN54"/>
    <mergeCell ref="CIO54:CIV54"/>
    <mergeCell ref="COK54:COR54"/>
    <mergeCell ref="COS54:COZ54"/>
    <mergeCell ref="CPA54:CPH54"/>
    <mergeCell ref="CJU54:CKB54"/>
    <mergeCell ref="CKC54:CKJ54"/>
    <mergeCell ref="CKK54:CKR54"/>
    <mergeCell ref="CKS54:CKZ54"/>
    <mergeCell ref="CLA54:CLH54"/>
    <mergeCell ref="CLI54:CLP54"/>
    <mergeCell ref="CLQ54:CLX54"/>
    <mergeCell ref="CLY54:CMF54"/>
    <mergeCell ref="CMG54:CMN54"/>
    <mergeCell ref="BZI54:BZP54"/>
    <mergeCell ref="BZQ54:BZX54"/>
    <mergeCell ref="BZY54:CAF54"/>
    <mergeCell ref="CAG54:CAN54"/>
    <mergeCell ref="CAO54:CAV54"/>
    <mergeCell ref="BYS54:BYZ54"/>
    <mergeCell ref="BZA54:BZH54"/>
    <mergeCell ref="CAW54:CBD54"/>
    <mergeCell ref="CBE54:CBL54"/>
    <mergeCell ref="CIW54:CJD54"/>
    <mergeCell ref="CJE54:CJL54"/>
    <mergeCell ref="CJM54:CJT54"/>
    <mergeCell ref="CEO54:CEV54"/>
    <mergeCell ref="CEW54:CFD54"/>
    <mergeCell ref="CFE54:CFL54"/>
    <mergeCell ref="CFM54:CFT54"/>
    <mergeCell ref="CFU54:CGB54"/>
    <mergeCell ref="CGC54:CGJ54"/>
    <mergeCell ref="CGK54:CGR54"/>
    <mergeCell ref="CGS54:CGZ54"/>
    <mergeCell ref="BVY54:BWF54"/>
    <mergeCell ref="BWG54:BWN54"/>
    <mergeCell ref="BWO54:BWV54"/>
    <mergeCell ref="BWW54:BXD54"/>
    <mergeCell ref="BXE54:BXL54"/>
    <mergeCell ref="BXM54:BXT54"/>
    <mergeCell ref="BXU54:BYB54"/>
    <mergeCell ref="BYC54:BYJ54"/>
    <mergeCell ref="BYK54:BYR54"/>
    <mergeCell ref="CHA54:CHH54"/>
    <mergeCell ref="CHI54:CHP54"/>
    <mergeCell ref="CHQ54:CHX54"/>
    <mergeCell ref="CHY54:CIF54"/>
    <mergeCell ref="BTE54:BTL54"/>
    <mergeCell ref="BTM54:BTT54"/>
    <mergeCell ref="BTU54:BUB54"/>
    <mergeCell ref="BUC54:BUJ54"/>
    <mergeCell ref="BUK54:BUR54"/>
    <mergeCell ref="BUS54:BUZ54"/>
    <mergeCell ref="BVA54:BVH54"/>
    <mergeCell ref="BVI54:BVP54"/>
    <mergeCell ref="BVQ54:BVX54"/>
    <mergeCell ref="CEG54:CEN54"/>
    <mergeCell ref="CBM54:CBT54"/>
    <mergeCell ref="CBU54:CCB54"/>
    <mergeCell ref="CCC54:CCJ54"/>
    <mergeCell ref="CCK54:CCR54"/>
    <mergeCell ref="CCS54:CCZ54"/>
    <mergeCell ref="CDA54:CDH54"/>
    <mergeCell ref="CDI54:CDP54"/>
    <mergeCell ref="CDQ54:CDX54"/>
    <mergeCell ref="CDY54:CEF54"/>
    <mergeCell ref="BQK54:BQR54"/>
    <mergeCell ref="BQS54:BQZ54"/>
    <mergeCell ref="BRA54:BRH54"/>
    <mergeCell ref="BRI54:BRP54"/>
    <mergeCell ref="BRQ54:BRX54"/>
    <mergeCell ref="BRY54:BSF54"/>
    <mergeCell ref="BSG54:BSN54"/>
    <mergeCell ref="BSO54:BSV54"/>
    <mergeCell ref="BSW54:BTD54"/>
    <mergeCell ref="BNQ54:BNX54"/>
    <mergeCell ref="BNY54:BOF54"/>
    <mergeCell ref="BOG54:BON54"/>
    <mergeCell ref="BOO54:BOV54"/>
    <mergeCell ref="BOW54:BPD54"/>
    <mergeCell ref="BPE54:BPL54"/>
    <mergeCell ref="BPM54:BPT54"/>
    <mergeCell ref="BPU54:BQB54"/>
    <mergeCell ref="BQC54:BQJ54"/>
    <mergeCell ref="BKW54:BLD54"/>
    <mergeCell ref="BLE54:BLL54"/>
    <mergeCell ref="BLM54:BLT54"/>
    <mergeCell ref="BLU54:BMB54"/>
    <mergeCell ref="BMC54:BMJ54"/>
    <mergeCell ref="BMK54:BMR54"/>
    <mergeCell ref="BMS54:BMZ54"/>
    <mergeCell ref="BNA54:BNH54"/>
    <mergeCell ref="BNI54:BNP54"/>
    <mergeCell ref="BIC54:BIJ54"/>
    <mergeCell ref="BIK54:BIR54"/>
    <mergeCell ref="BIS54:BIZ54"/>
    <mergeCell ref="BJA54:BJH54"/>
    <mergeCell ref="BJI54:BJP54"/>
    <mergeCell ref="BJQ54:BJX54"/>
    <mergeCell ref="BJY54:BKF54"/>
    <mergeCell ref="BKG54:BKN54"/>
    <mergeCell ref="BKO54:BKV54"/>
    <mergeCell ref="BFI54:BFP54"/>
    <mergeCell ref="BFQ54:BFX54"/>
    <mergeCell ref="BFY54:BGF54"/>
    <mergeCell ref="BGG54:BGN54"/>
    <mergeCell ref="BGO54:BGV54"/>
    <mergeCell ref="BGW54:BHD54"/>
    <mergeCell ref="BHE54:BHL54"/>
    <mergeCell ref="BHM54:BHT54"/>
    <mergeCell ref="BHU54:BIB54"/>
    <mergeCell ref="BCO54:BCV54"/>
    <mergeCell ref="BCW54:BDD54"/>
    <mergeCell ref="BDE54:BDL54"/>
    <mergeCell ref="BDM54:BDT54"/>
    <mergeCell ref="BDU54:BEB54"/>
    <mergeCell ref="BEC54:BEJ54"/>
    <mergeCell ref="AYG54:AYN54"/>
    <mergeCell ref="AYO54:AYV54"/>
    <mergeCell ref="BEK54:BER54"/>
    <mergeCell ref="BES54:BEZ54"/>
    <mergeCell ref="BFA54:BFH54"/>
    <mergeCell ref="AZU54:BAB54"/>
    <mergeCell ref="BAC54:BAJ54"/>
    <mergeCell ref="BAK54:BAR54"/>
    <mergeCell ref="BAS54:BAZ54"/>
    <mergeCell ref="BBA54:BBH54"/>
    <mergeCell ref="BBI54:BBP54"/>
    <mergeCell ref="BBQ54:BBX54"/>
    <mergeCell ref="BBY54:BCF54"/>
    <mergeCell ref="BCG54:BCN54"/>
    <mergeCell ref="API54:APP54"/>
    <mergeCell ref="APQ54:APX54"/>
    <mergeCell ref="APY54:AQF54"/>
    <mergeCell ref="AQG54:AQN54"/>
    <mergeCell ref="AQO54:AQV54"/>
    <mergeCell ref="AOS54:AOZ54"/>
    <mergeCell ref="APA54:APH54"/>
    <mergeCell ref="AQW54:ARD54"/>
    <mergeCell ref="ARE54:ARL54"/>
    <mergeCell ref="AYW54:AZD54"/>
    <mergeCell ref="AZE54:AZL54"/>
    <mergeCell ref="AZM54:AZT54"/>
    <mergeCell ref="AUO54:AUV54"/>
    <mergeCell ref="AUW54:AVD54"/>
    <mergeCell ref="AVE54:AVL54"/>
    <mergeCell ref="AVM54:AVT54"/>
    <mergeCell ref="AVU54:AWB54"/>
    <mergeCell ref="AWC54:AWJ54"/>
    <mergeCell ref="AWK54:AWR54"/>
    <mergeCell ref="AWS54:AWZ54"/>
    <mergeCell ref="ALY54:AMF54"/>
    <mergeCell ref="AMG54:AMN54"/>
    <mergeCell ref="AMO54:AMV54"/>
    <mergeCell ref="AMW54:AND54"/>
    <mergeCell ref="ANE54:ANL54"/>
    <mergeCell ref="ANM54:ANT54"/>
    <mergeCell ref="ANU54:AOB54"/>
    <mergeCell ref="AOC54:AOJ54"/>
    <mergeCell ref="AOK54:AOR54"/>
    <mergeCell ref="AXA54:AXH54"/>
    <mergeCell ref="AXI54:AXP54"/>
    <mergeCell ref="AXQ54:AXX54"/>
    <mergeCell ref="AXY54:AYF54"/>
    <mergeCell ref="AJE54:AJL54"/>
    <mergeCell ref="AJM54:AJT54"/>
    <mergeCell ref="AJU54:AKB54"/>
    <mergeCell ref="AKC54:AKJ54"/>
    <mergeCell ref="AKK54:AKR54"/>
    <mergeCell ref="AKS54:AKZ54"/>
    <mergeCell ref="ALA54:ALH54"/>
    <mergeCell ref="ALI54:ALP54"/>
    <mergeCell ref="ALQ54:ALX54"/>
    <mergeCell ref="AUG54:AUN54"/>
    <mergeCell ref="ARM54:ART54"/>
    <mergeCell ref="ARU54:ASB54"/>
    <mergeCell ref="ASC54:ASJ54"/>
    <mergeCell ref="ASK54:ASR54"/>
    <mergeCell ref="ASS54:ASZ54"/>
    <mergeCell ref="ATA54:ATH54"/>
    <mergeCell ref="ATI54:ATP54"/>
    <mergeCell ref="ATQ54:ATX54"/>
    <mergeCell ref="ATY54:AUF54"/>
    <mergeCell ref="AGK54:AGR54"/>
    <mergeCell ref="AGS54:AGZ54"/>
    <mergeCell ref="AHA54:AHH54"/>
    <mergeCell ref="AHI54:AHP54"/>
    <mergeCell ref="AHQ54:AHX54"/>
    <mergeCell ref="AHY54:AIF54"/>
    <mergeCell ref="AIG54:AIN54"/>
    <mergeCell ref="AIO54:AIV54"/>
    <mergeCell ref="AIW54:AJD54"/>
    <mergeCell ref="ADQ54:ADX54"/>
    <mergeCell ref="ADY54:AEF54"/>
    <mergeCell ref="AEG54:AEN54"/>
    <mergeCell ref="AEO54:AEV54"/>
    <mergeCell ref="AEW54:AFD54"/>
    <mergeCell ref="AFE54:AFL54"/>
    <mergeCell ref="AFM54:AFT54"/>
    <mergeCell ref="AFU54:AGB54"/>
    <mergeCell ref="AGC54:AGJ54"/>
    <mergeCell ref="AAW54:ABD54"/>
    <mergeCell ref="ABE54:ABL54"/>
    <mergeCell ref="ABM54:ABT54"/>
    <mergeCell ref="ABU54:ACB54"/>
    <mergeCell ref="ACC54:ACJ54"/>
    <mergeCell ref="ACK54:ACR54"/>
    <mergeCell ref="ACS54:ACZ54"/>
    <mergeCell ref="ADA54:ADH54"/>
    <mergeCell ref="ADI54:ADP54"/>
    <mergeCell ref="YC54:YJ54"/>
    <mergeCell ref="YK54:YR54"/>
    <mergeCell ref="YS54:YZ54"/>
    <mergeCell ref="ZA54:ZH54"/>
    <mergeCell ref="ZI54:ZP54"/>
    <mergeCell ref="ZQ54:ZX54"/>
    <mergeCell ref="ZY54:AAF54"/>
    <mergeCell ref="AAG54:AAN54"/>
    <mergeCell ref="AAO54:AAV54"/>
    <mergeCell ref="VI54:VP54"/>
    <mergeCell ref="VQ54:VX54"/>
    <mergeCell ref="VY54:WF54"/>
    <mergeCell ref="WG54:WN54"/>
    <mergeCell ref="WO54:WV54"/>
    <mergeCell ref="WW54:XD54"/>
    <mergeCell ref="XE54:XL54"/>
    <mergeCell ref="XM54:XT54"/>
    <mergeCell ref="XU54:YB54"/>
    <mergeCell ref="SO54:SV54"/>
    <mergeCell ref="SW54:TD54"/>
    <mergeCell ref="TE54:TL54"/>
    <mergeCell ref="TM54:TT54"/>
    <mergeCell ref="TU54:UB54"/>
    <mergeCell ref="UC54:UJ54"/>
    <mergeCell ref="UK54:UR54"/>
    <mergeCell ref="US54:UZ54"/>
    <mergeCell ref="VA54:VH54"/>
    <mergeCell ref="PU54:QB54"/>
    <mergeCell ref="QC54:QJ54"/>
    <mergeCell ref="QK54:QR54"/>
    <mergeCell ref="QS54:QZ54"/>
    <mergeCell ref="RA54:RH54"/>
    <mergeCell ref="RI54:RP54"/>
    <mergeCell ref="RQ54:RX54"/>
    <mergeCell ref="RY54:SF54"/>
    <mergeCell ref="SG54:SN54"/>
    <mergeCell ref="NA54:NH54"/>
    <mergeCell ref="NI54:NP54"/>
    <mergeCell ref="NQ54:NX54"/>
    <mergeCell ref="NY54:OF54"/>
    <mergeCell ref="OG54:ON54"/>
    <mergeCell ref="OO54:OV54"/>
    <mergeCell ref="OW54:PD54"/>
    <mergeCell ref="PE54:PL54"/>
    <mergeCell ref="PM54:PT54"/>
    <mergeCell ref="KW54:LD54"/>
    <mergeCell ref="LE54:LL54"/>
    <mergeCell ref="LM54:LT54"/>
    <mergeCell ref="LU54:MB54"/>
    <mergeCell ref="MC54:MJ54"/>
    <mergeCell ref="MK54:MR54"/>
    <mergeCell ref="MS54:MZ54"/>
    <mergeCell ref="JI54:JP54"/>
    <mergeCell ref="JQ54:JX54"/>
    <mergeCell ref="BY54:CF54"/>
    <mergeCell ref="CG54:CN54"/>
    <mergeCell ref="CO54:CV54"/>
    <mergeCell ref="CW54:DD54"/>
    <mergeCell ref="DE54:DL54"/>
    <mergeCell ref="DM54:DT54"/>
    <mergeCell ref="DU54:EB54"/>
    <mergeCell ref="EC54:EJ54"/>
    <mergeCell ref="JY54:KF54"/>
    <mergeCell ref="ES54:EZ54"/>
    <mergeCell ref="FA54:FH54"/>
    <mergeCell ref="FI54:FP54"/>
    <mergeCell ref="FQ54:FX54"/>
    <mergeCell ref="FY54:GF54"/>
    <mergeCell ref="GG54:GN54"/>
    <mergeCell ref="GO54:GV54"/>
    <mergeCell ref="GW54:HD54"/>
    <mergeCell ref="HE54:HL54"/>
    <mergeCell ref="EK54:ER54"/>
    <mergeCell ref="BA54:BH54"/>
    <mergeCell ref="BI54:BP54"/>
    <mergeCell ref="BQ54:BX54"/>
    <mergeCell ref="HM54:HT54"/>
    <mergeCell ref="HU54:IB54"/>
    <mergeCell ref="IC54:IJ54"/>
    <mergeCell ref="IK54:IR54"/>
    <mergeCell ref="IS54:IZ54"/>
    <mergeCell ref="JA54:JH54"/>
    <mergeCell ref="KG54:KN54"/>
    <mergeCell ref="KO54:KV54"/>
    <mergeCell ref="A300:H300"/>
    <mergeCell ref="A192:H192"/>
    <mergeCell ref="A284:H284"/>
    <mergeCell ref="A285:H285"/>
    <mergeCell ref="A272:H272"/>
    <mergeCell ref="A273:H273"/>
    <mergeCell ref="A267:H267"/>
    <mergeCell ref="A268:H268"/>
    <mergeCell ref="A242:H242"/>
    <mergeCell ref="A134:H134"/>
    <mergeCell ref="A83:H83"/>
    <mergeCell ref="A102:H102"/>
    <mergeCell ref="A153:H153"/>
    <mergeCell ref="A112:H112"/>
    <mergeCell ref="D113:H113"/>
    <mergeCell ref="D88:H88"/>
    <mergeCell ref="N54:T54"/>
    <mergeCell ref="E202:H202"/>
    <mergeCell ref="A203:H203"/>
    <mergeCell ref="C205:H205"/>
    <mergeCell ref="D195:H195"/>
    <mergeCell ref="A212:H212"/>
    <mergeCell ref="B234:H234"/>
    <mergeCell ref="A236:H236"/>
    <mergeCell ref="E241:H241"/>
    <mergeCell ref="C201:H201"/>
    <mergeCell ref="D198:H198"/>
    <mergeCell ref="A199:H199"/>
    <mergeCell ref="A281:H281"/>
    <mergeCell ref="A276:H276"/>
    <mergeCell ref="A271:H271"/>
    <mergeCell ref="A295:H295"/>
    <mergeCell ref="A264:L264"/>
    <mergeCell ref="A233:H233"/>
    <mergeCell ref="U54:AB54"/>
    <mergeCell ref="AC54:AJ54"/>
    <mergeCell ref="AK54:AR54"/>
    <mergeCell ref="AS54:AZ54"/>
    <mergeCell ref="B164:G164"/>
    <mergeCell ref="D170:H170"/>
    <mergeCell ref="A174:H174"/>
    <mergeCell ref="A152:H152"/>
    <mergeCell ref="C121:F121"/>
    <mergeCell ref="A120:H120"/>
    <mergeCell ref="A84:H84"/>
    <mergeCell ref="A148:H148"/>
    <mergeCell ref="A156:L156"/>
    <mergeCell ref="A638:H638"/>
    <mergeCell ref="A397:H397"/>
    <mergeCell ref="A352:H352"/>
    <mergeCell ref="A482:H482"/>
    <mergeCell ref="A616:H616"/>
    <mergeCell ref="A562:H562"/>
    <mergeCell ref="A534:H534"/>
    <mergeCell ref="A636:H636"/>
    <mergeCell ref="A635:H635"/>
    <mergeCell ref="A637:H637"/>
    <mergeCell ref="A505:H505"/>
    <mergeCell ref="A528:H528"/>
    <mergeCell ref="A524:H524"/>
    <mergeCell ref="A525:H525"/>
    <mergeCell ref="A619:H619"/>
    <mergeCell ref="A428:H428"/>
    <mergeCell ref="A603:H603"/>
    <mergeCell ref="A561:H561"/>
    <mergeCell ref="A508:H508"/>
    <mergeCell ref="A355:H355"/>
    <mergeCell ref="A586:H586"/>
    <mergeCell ref="A615:H615"/>
    <mergeCell ref="A585:H585"/>
    <mergeCell ref="A602:H602"/>
    <mergeCell ref="A580:H580"/>
    <mergeCell ref="A504:H504"/>
    <mergeCell ref="A358:H358"/>
    <mergeCell ref="A618:H618"/>
    <mergeCell ref="A634:H634"/>
    <mergeCell ref="A506:H506"/>
    <mergeCell ref="A509:H509"/>
    <mergeCell ref="A538:H538"/>
    <mergeCell ref="H1:K1"/>
    <mergeCell ref="B3:B4"/>
    <mergeCell ref="A259:L259"/>
    <mergeCell ref="A262:H262"/>
    <mergeCell ref="A52:H52"/>
    <mergeCell ref="A132:H132"/>
    <mergeCell ref="A40:L40"/>
    <mergeCell ref="A298:H298"/>
    <mergeCell ref="A296:H296"/>
    <mergeCell ref="A266:H266"/>
    <mergeCell ref="A55:H55"/>
    <mergeCell ref="A114:H114"/>
    <mergeCell ref="A146:H146"/>
    <mergeCell ref="A82:H82"/>
    <mergeCell ref="A33:H33"/>
    <mergeCell ref="A42:H42"/>
    <mergeCell ref="A58:L58"/>
    <mergeCell ref="A44:L44"/>
    <mergeCell ref="A18:H18"/>
    <mergeCell ref="D184:H184"/>
    <mergeCell ref="A135:L135"/>
    <mergeCell ref="A94:L94"/>
    <mergeCell ref="A96:H96"/>
    <mergeCell ref="C38:H38"/>
    <mergeCell ref="A137:H137"/>
    <mergeCell ref="A128:H128"/>
    <mergeCell ref="B20:H20"/>
    <mergeCell ref="B19:H19"/>
    <mergeCell ref="D3:D4"/>
    <mergeCell ref="E3:E4"/>
    <mergeCell ref="A21:H21"/>
    <mergeCell ref="A103:L103"/>
    <mergeCell ref="F3:F4"/>
    <mergeCell ref="A17:H17"/>
    <mergeCell ref="A3:A4"/>
    <mergeCell ref="L3:L4"/>
    <mergeCell ref="A9:L9"/>
    <mergeCell ref="A16:H16"/>
    <mergeCell ref="A89:L89"/>
    <mergeCell ref="A92:H92"/>
    <mergeCell ref="C142:H142"/>
    <mergeCell ref="D143:H143"/>
    <mergeCell ref="A144:H144"/>
    <mergeCell ref="A100:H100"/>
    <mergeCell ref="A97:L97"/>
    <mergeCell ref="A101:H101"/>
    <mergeCell ref="D129:H129"/>
    <mergeCell ref="G3:G4"/>
    <mergeCell ref="C3:C4"/>
    <mergeCell ref="H3:H4"/>
    <mergeCell ref="A47:H47"/>
    <mergeCell ref="A35:H35"/>
    <mergeCell ref="A43:H43"/>
    <mergeCell ref="A46:H46"/>
    <mergeCell ref="A23:L23"/>
    <mergeCell ref="A36:L36"/>
    <mergeCell ref="A22:H22"/>
    <mergeCell ref="A51:H51"/>
    <mergeCell ref="A566:H566"/>
    <mergeCell ref="A536:H536"/>
    <mergeCell ref="A485:H485"/>
    <mergeCell ref="A6:B6"/>
    <mergeCell ref="D122:L122"/>
    <mergeCell ref="A149:H149"/>
    <mergeCell ref="C147:H147"/>
    <mergeCell ref="A151:G151"/>
    <mergeCell ref="A123:H123"/>
    <mergeCell ref="A107:H107"/>
    <mergeCell ref="A141:H141"/>
    <mergeCell ref="A138:L138"/>
    <mergeCell ref="A37:L37"/>
    <mergeCell ref="A418:H418"/>
    <mergeCell ref="A240:H240"/>
    <mergeCell ref="A245:H245"/>
    <mergeCell ref="A244:H244"/>
    <mergeCell ref="A420:H420"/>
    <mergeCell ref="A325:H325"/>
    <mergeCell ref="A282:H282"/>
    <mergeCell ref="A299:H299"/>
    <mergeCell ref="D188:H188"/>
    <mergeCell ref="A269:L269"/>
    <mergeCell ref="A258:H258"/>
    <mergeCell ref="A257:H257"/>
    <mergeCell ref="A256:H256"/>
    <mergeCell ref="A254:L254"/>
    <mergeCell ref="A253:H253"/>
    <mergeCell ref="A252:H252"/>
    <mergeCell ref="A251:H251"/>
    <mergeCell ref="A249:H249"/>
    <mergeCell ref="A248:H248"/>
    <mergeCell ref="A620:H620"/>
    <mergeCell ref="A606:H606"/>
    <mergeCell ref="A607:H607"/>
    <mergeCell ref="A589:H589"/>
    <mergeCell ref="A590:H590"/>
    <mergeCell ref="A565:H565"/>
    <mergeCell ref="A581:H581"/>
    <mergeCell ref="A582:H582"/>
    <mergeCell ref="A484:H484"/>
    <mergeCell ref="A433:H433"/>
    <mergeCell ref="A423:H423"/>
    <mergeCell ref="A486:H486"/>
    <mergeCell ref="A483:G483"/>
    <mergeCell ref="A529:H529"/>
    <mergeCell ref="A530:H530"/>
    <mergeCell ref="A533:H533"/>
    <mergeCell ref="A535:H535"/>
    <mergeCell ref="A563:H563"/>
    <mergeCell ref="A564:H564"/>
    <mergeCell ref="A587:H587"/>
    <mergeCell ref="A588:H588"/>
    <mergeCell ref="A604:H604"/>
    <mergeCell ref="A605:H605"/>
    <mergeCell ref="A427:H427"/>
    <mergeCell ref="A537:H537"/>
    <mergeCell ref="A555:H555"/>
    <mergeCell ref="A556:H556"/>
    <mergeCell ref="A476:H476"/>
    <mergeCell ref="A475:H475"/>
    <mergeCell ref="A473:H473"/>
    <mergeCell ref="A465:H465"/>
    <mergeCell ref="A440:H440"/>
    <mergeCell ref="A165:H165"/>
    <mergeCell ref="A56:H56"/>
    <mergeCell ref="A57:H57"/>
    <mergeCell ref="D39:H39"/>
    <mergeCell ref="A34:H34"/>
    <mergeCell ref="A407:I407"/>
    <mergeCell ref="A431:H431"/>
    <mergeCell ref="A472:H472"/>
    <mergeCell ref="A457:H457"/>
    <mergeCell ref="A458:H458"/>
    <mergeCell ref="A460:H460"/>
    <mergeCell ref="A461:H461"/>
    <mergeCell ref="A463:H463"/>
    <mergeCell ref="A419:H419"/>
    <mergeCell ref="A424:H424"/>
    <mergeCell ref="A330:H330"/>
    <mergeCell ref="A317:H317"/>
    <mergeCell ref="A328:H328"/>
    <mergeCell ref="A329:H329"/>
    <mergeCell ref="A231:H231"/>
    <mergeCell ref="A326:H326"/>
    <mergeCell ref="A274:H274"/>
    <mergeCell ref="A283:H283"/>
    <mergeCell ref="A469:H469"/>
    <mergeCell ref="A470:H470"/>
    <mergeCell ref="A315:H315"/>
    <mergeCell ref="A353:H353"/>
    <mergeCell ref="A398:H398"/>
    <mergeCell ref="A441:H441"/>
    <mergeCell ref="A246:H246"/>
    <mergeCell ref="A191:H191"/>
    <mergeCell ref="A213:H213"/>
  </mergeCells>
  <phoneticPr fontId="0" type="noConversion"/>
  <pageMargins left="0.25" right="0.25" top="0.75" bottom="0.75" header="0.3" footer="0.3"/>
  <pageSetup paperSize="9" scale="76" orientation="landscape" r:id="rId1"/>
  <headerFooter alignWithMargins="0"/>
  <ignoredErrors>
    <ignoredError sqref="F9:L9 F542:H542 F82:H82 F298:H298 F307:H309 F321:H323 F317:H317 F534:H534 F103:L103 F40:L40 F33:H33 F430:G430 F528:H528 F523:G523 F637:H638 F283:H283 J283:L283 F192:H192 F23:L23 F16:H16 F58:L58 F42:I42 F107:H107 F36:L37 F543 L542 F541 F17:H17 F18:H18 F35:I35 F141:H141 F325:H326 F324:H324 J324:L324 J626:K627 F636:H636 F635:H635 J635:K635 F10:H12 A41:B41 J41:L41 F69:H72 F296:H296 F301:H305 J307:L309 J301:L305 F487:H489 J487:L488 J490 L490 F491:H494 J492:L493 J495:L495 F496:H498 K497:L498 F500:H503 L502:L503 F510:H522 F544:H554 L544:L554 F539:H540 L539:L540 F561:H562 F567:H576 J567:L576 F578:H579 J578:L579 F482:H482 A24:B28 G24:H28 G41 A327 A104:B105 G104:H105 A286 A297 F639:G640 J595:L595 F621:H633 F591:H599 J599:L599 A1:B4 A621:B621 A639:B640 A482:B482 A567:B567 A561:B562 A487:B498 A486 A301:B305 A295:B296 A10:B14 A635:B635 A636:B636 A324:B324 A325:B326 A141:B141 A34:B35 A18:B18 A17:B17 A36:B37 A107:B107 A42:B42 A58:B58 B16 A23:B23 A192:B192 B283 A637:B638 A528:B528 A500:B503 A430:B430 A33:B33 A40:B40 A103:B103 A534:B534 A510:B523 A535 A317:B317 A321:B323 A287:B294 A307:B309 A298:B298 A82:B82 A539:B539 A591:B591 A9:B9 F34:H34 A69:B72 A59:B67 F59:H67 A310:B310 F310:H310 A608:B608 F608:H616 A618 F600:H603 A602:B603 A588 A615:B616 F580:H580 A580:B580 A505:B505 F505:H505 H483 A433:B433 F433:H433 F6:G6 I6:L6 I19:L20 F295:H295 J294:L295 F287:H294 J289:L292 F585:H585 J585:L585 B585 G75:H80 I483:L483 J580:K580 I587:L588 I600:L601 I608:L614 I621:L621 I596:L598 I563:L564 I502:J503 I509:L509 I497:I498 I494:L494 I489:L489 I486:L486 I622:K625 I628:K633 I500:L501 I535:L535 I591:L594 A32:B32 F14:H14 F13 A75:B80 I505:L506 F504:H504 A504:B504 A564 A563 A587 A605 A604 A617 A506 A509 F2:L3 F1:G1 I1:L1 J504:L504 J561:L562 I604:L605 J602:K602 I617:L618 J615:K615 I491:L491 I496:L496 I429:L429 I296:L296 I293:L293 I325:L326 I321:L323 I287:L288 I298:L298 F495:H495 F490:H490 A429 F4:H4 L4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14</vt:i4>
      </vt:variant>
    </vt:vector>
  </HeadingPairs>
  <TitlesOfParts>
    <vt:vector size="14" baseType="lpstr">
      <vt:lpstr>приходи по иѕворима</vt:lpstr>
      <vt:lpstr>РАЧУН ПРИХОДА И ПРИМАЊА</vt:lpstr>
      <vt:lpstr>ПРИХОДИ </vt:lpstr>
      <vt:lpstr>ИЗДАЦИ БУЏЕТА ПО НАМЕНАМА</vt:lpstr>
      <vt:lpstr>упоредни планови расоди и издац</vt:lpstr>
      <vt:lpstr>ПЛАН РАСХ. ИНД.КОР.</vt:lpstr>
      <vt:lpstr>број запослених</vt:lpstr>
      <vt:lpstr>маса зарада</vt:lpstr>
      <vt:lpstr>Plan rash.po glavama</vt:lpstr>
      <vt:lpstr>plan rashoda po funkcijama</vt:lpstr>
      <vt:lpstr>ПЛАН ПРИХОДА УТ</vt:lpstr>
      <vt:lpstr>Plan rashoda po izvorima</vt:lpstr>
      <vt:lpstr>Sheet1</vt:lpstr>
      <vt:lpstr>Sheet2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Zoka</dc:creator>
  <cp:lastModifiedBy>Marko</cp:lastModifiedBy>
  <cp:lastPrinted>2014-12-03T11:10:00Z</cp:lastPrinted>
  <dcterms:created xsi:type="dcterms:W3CDTF">1996-10-14T23:33:28Z</dcterms:created>
  <dcterms:modified xsi:type="dcterms:W3CDTF">2014-12-03T20:03:48Z</dcterms:modified>
</cp:coreProperties>
</file>